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5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erdes/OneDrive/Profissional/UFPR/Disciplinas/2017-1/Programação da Produção/Notas de Aula/Aula 2/"/>
    </mc:Choice>
  </mc:AlternateContent>
  <xr:revisionPtr revIDLastSave="0" documentId="AB3521C3F84F487E33B668382AC61A7F5C156A66" xr6:coauthVersionLast="23" xr6:coauthVersionMax="23" xr10:uidLastSave="{00000000-0000-0000-0000-000000000000}"/>
  <bookViews>
    <workbookView xWindow="0" yWindow="460" windowWidth="25600" windowHeight="15460" tabRatio="500" xr2:uid="{00000000-000D-0000-FFFF-FFFF00000000}"/>
  </bookViews>
  <sheets>
    <sheet name="Cenário #1" sheetId="1" r:id="rId1"/>
    <sheet name="Cenário #2" sheetId="4" r:id="rId2"/>
    <sheet name="Cenário #3" sheetId="5" r:id="rId3"/>
    <sheet name="Cenário #5" sheetId="7" r:id="rId4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7" i="7" l="1"/>
  <c r="D67" i="7"/>
  <c r="C66" i="7"/>
  <c r="D66" i="7"/>
  <c r="C65" i="7"/>
  <c r="D65" i="7"/>
  <c r="C64" i="7"/>
  <c r="D64" i="7"/>
  <c r="C63" i="7"/>
  <c r="D63" i="7"/>
  <c r="C62" i="7"/>
  <c r="D62" i="7"/>
  <c r="C61" i="7"/>
  <c r="D61" i="7"/>
  <c r="C60" i="7"/>
  <c r="D60" i="7"/>
  <c r="C59" i="7"/>
  <c r="D59" i="7"/>
  <c r="C58" i="7"/>
  <c r="D58" i="7"/>
  <c r="C57" i="7"/>
  <c r="D57" i="7"/>
  <c r="C56" i="7"/>
  <c r="D56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G57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8" i="7"/>
  <c r="D8" i="7"/>
  <c r="C44" i="5"/>
  <c r="C51" i="5"/>
  <c r="C52" i="5"/>
  <c r="C54" i="5"/>
  <c r="C55" i="5"/>
  <c r="C4" i="5"/>
  <c r="C5" i="5"/>
  <c r="C6" i="5"/>
  <c r="C7" i="5"/>
  <c r="C9" i="5"/>
  <c r="C10" i="5"/>
  <c r="C12" i="5"/>
  <c r="C13" i="5"/>
  <c r="C14" i="5"/>
  <c r="C15" i="5"/>
  <c r="C16" i="5"/>
  <c r="C17" i="5"/>
  <c r="C18" i="5"/>
  <c r="C19" i="5"/>
  <c r="C21" i="5"/>
  <c r="C22" i="5"/>
  <c r="C23" i="5"/>
  <c r="C24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40" i="5"/>
  <c r="C41" i="5"/>
  <c r="C42" i="5"/>
  <c r="C43" i="5"/>
  <c r="C45" i="5"/>
  <c r="C46" i="5"/>
  <c r="C48" i="5"/>
  <c r="C49" i="5"/>
  <c r="C50" i="5"/>
  <c r="C3" i="5"/>
  <c r="D18" i="5"/>
  <c r="E18" i="5"/>
  <c r="D30" i="5"/>
  <c r="E30" i="5"/>
  <c r="D42" i="5"/>
  <c r="E42" i="5"/>
  <c r="W12" i="5"/>
  <c r="F6" i="5"/>
  <c r="D17" i="5"/>
  <c r="E17" i="5"/>
  <c r="D29" i="5"/>
  <c r="E29" i="5"/>
  <c r="D41" i="5"/>
  <c r="E41" i="5"/>
  <c r="W11" i="5"/>
  <c r="F5" i="5"/>
  <c r="D16" i="5"/>
  <c r="E16" i="5"/>
  <c r="D28" i="5"/>
  <c r="E28" i="5"/>
  <c r="D40" i="5"/>
  <c r="E40" i="5"/>
  <c r="W10" i="5"/>
  <c r="F4" i="5"/>
  <c r="D15" i="5"/>
  <c r="E15" i="5"/>
  <c r="D27" i="5"/>
  <c r="E27" i="5"/>
  <c r="D39" i="5"/>
  <c r="E39" i="5"/>
  <c r="W9" i="5"/>
  <c r="F3" i="5"/>
  <c r="D14" i="5"/>
  <c r="E14" i="5"/>
  <c r="D26" i="5"/>
  <c r="E26" i="5"/>
  <c r="D38" i="5"/>
  <c r="E38" i="5"/>
  <c r="W8" i="5"/>
  <c r="F2" i="5"/>
  <c r="D7" i="5"/>
  <c r="E7" i="5"/>
  <c r="D19" i="5"/>
  <c r="E19" i="5"/>
  <c r="D31" i="5"/>
  <c r="E31" i="5"/>
  <c r="D43" i="5"/>
  <c r="E43" i="5"/>
  <c r="W13" i="5"/>
  <c r="F55" i="5"/>
  <c r="F54" i="5"/>
  <c r="F53" i="5"/>
  <c r="F52" i="5"/>
  <c r="F51" i="5"/>
  <c r="F50" i="5"/>
  <c r="D13" i="5"/>
  <c r="E13" i="5"/>
  <c r="D25" i="5"/>
  <c r="E25" i="5"/>
  <c r="D37" i="5"/>
  <c r="E37" i="5"/>
  <c r="D49" i="5"/>
  <c r="E49" i="5"/>
  <c r="W19" i="5"/>
  <c r="F49" i="5"/>
  <c r="D12" i="5"/>
  <c r="E12" i="5"/>
  <c r="D24" i="5"/>
  <c r="E24" i="5"/>
  <c r="D36" i="5"/>
  <c r="E36" i="5"/>
  <c r="D48" i="5"/>
  <c r="E48" i="5"/>
  <c r="W18" i="5"/>
  <c r="F48" i="5"/>
  <c r="D11" i="5"/>
  <c r="E11" i="5"/>
  <c r="D23" i="5"/>
  <c r="E23" i="5"/>
  <c r="D35" i="5"/>
  <c r="E35" i="5"/>
  <c r="D47" i="5"/>
  <c r="E47" i="5"/>
  <c r="W17" i="5"/>
  <c r="F47" i="5"/>
  <c r="D10" i="5"/>
  <c r="E10" i="5"/>
  <c r="D22" i="5"/>
  <c r="E22" i="5"/>
  <c r="D34" i="5"/>
  <c r="E34" i="5"/>
  <c r="D46" i="5"/>
  <c r="E46" i="5"/>
  <c r="W16" i="5"/>
  <c r="F46" i="5"/>
  <c r="D9" i="5"/>
  <c r="E9" i="5"/>
  <c r="D21" i="5"/>
  <c r="E21" i="5"/>
  <c r="D33" i="5"/>
  <c r="E33" i="5"/>
  <c r="D45" i="5"/>
  <c r="E45" i="5"/>
  <c r="W15" i="5"/>
  <c r="F45" i="5"/>
  <c r="D8" i="5"/>
  <c r="E8" i="5"/>
  <c r="D20" i="5"/>
  <c r="E20" i="5"/>
  <c r="D32" i="5"/>
  <c r="E32" i="5"/>
  <c r="D44" i="5"/>
  <c r="E44" i="5"/>
  <c r="W14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7" i="4"/>
  <c r="D19" i="4"/>
  <c r="D31" i="4"/>
  <c r="D43" i="4"/>
  <c r="D7" i="4"/>
  <c r="T10" i="4"/>
  <c r="E7" i="4"/>
  <c r="F7" i="4"/>
  <c r="D18" i="4"/>
  <c r="D30" i="4"/>
  <c r="D42" i="4"/>
  <c r="T9" i="4"/>
  <c r="E6" i="4"/>
  <c r="F6" i="4"/>
  <c r="D17" i="4"/>
  <c r="D29" i="4"/>
  <c r="D41" i="4"/>
  <c r="T8" i="4"/>
  <c r="E5" i="4"/>
  <c r="F5" i="4"/>
  <c r="D16" i="4"/>
  <c r="D28" i="4"/>
  <c r="D40" i="4"/>
  <c r="T7" i="4"/>
  <c r="E4" i="4"/>
  <c r="F4" i="4"/>
  <c r="D15" i="4"/>
  <c r="D27" i="4"/>
  <c r="D39" i="4"/>
  <c r="T6" i="4"/>
  <c r="E3" i="4"/>
  <c r="F3" i="4"/>
  <c r="D14" i="4"/>
  <c r="D26" i="4"/>
  <c r="D38" i="4"/>
  <c r="T5" i="4"/>
  <c r="E2" i="4"/>
  <c r="F2" i="4"/>
  <c r="E43" i="4"/>
  <c r="F43" i="4"/>
  <c r="E42" i="4"/>
  <c r="F42" i="4"/>
  <c r="E41" i="4"/>
  <c r="F41" i="4"/>
  <c r="E40" i="4"/>
  <c r="F40" i="4"/>
  <c r="E39" i="4"/>
  <c r="F39" i="4"/>
  <c r="E38" i="4"/>
  <c r="F38" i="4"/>
  <c r="D25" i="4"/>
  <c r="D37" i="4"/>
  <c r="D49" i="4"/>
  <c r="D13" i="4"/>
  <c r="T16" i="4"/>
  <c r="E37" i="4"/>
  <c r="F37" i="4"/>
  <c r="D24" i="4"/>
  <c r="D36" i="4"/>
  <c r="D48" i="4"/>
  <c r="D12" i="4"/>
  <c r="T15" i="4"/>
  <c r="E36" i="4"/>
  <c r="F36" i="4"/>
  <c r="D23" i="4"/>
  <c r="D35" i="4"/>
  <c r="D47" i="4"/>
  <c r="D11" i="4"/>
  <c r="T14" i="4"/>
  <c r="E35" i="4"/>
  <c r="F35" i="4"/>
  <c r="D22" i="4"/>
  <c r="D34" i="4"/>
  <c r="D46" i="4"/>
  <c r="D10" i="4"/>
  <c r="T13" i="4"/>
  <c r="E34" i="4"/>
  <c r="F34" i="4"/>
  <c r="D21" i="4"/>
  <c r="D33" i="4"/>
  <c r="D45" i="4"/>
  <c r="D9" i="4"/>
  <c r="T12" i="4"/>
  <c r="E33" i="4"/>
  <c r="F33" i="4"/>
  <c r="D20" i="4"/>
  <c r="D32" i="4"/>
  <c r="D44" i="4"/>
  <c r="D8" i="4"/>
  <c r="T11" i="4"/>
  <c r="E32" i="4"/>
  <c r="F32" i="4"/>
  <c r="E31" i="4"/>
  <c r="F31" i="4"/>
  <c r="E30" i="4"/>
  <c r="F30" i="4"/>
  <c r="E29" i="4"/>
  <c r="F29" i="4"/>
  <c r="E28" i="4"/>
  <c r="F28" i="4"/>
  <c r="E27" i="4"/>
  <c r="F27" i="4"/>
  <c r="E26" i="4"/>
  <c r="F26" i="4"/>
  <c r="E25" i="4"/>
  <c r="F25" i="4"/>
  <c r="E24" i="4"/>
  <c r="F24" i="4"/>
  <c r="E23" i="4"/>
  <c r="F23" i="4"/>
  <c r="E22" i="4"/>
  <c r="F22" i="4"/>
  <c r="E21" i="4"/>
  <c r="F21" i="4"/>
  <c r="E20" i="4"/>
  <c r="F20" i="4"/>
  <c r="E19" i="4"/>
  <c r="F19" i="4"/>
  <c r="E18" i="4"/>
  <c r="F18" i="4"/>
  <c r="E17" i="4"/>
  <c r="F17" i="4"/>
  <c r="E16" i="4"/>
  <c r="F16" i="4"/>
  <c r="E15" i="4"/>
  <c r="F15" i="4"/>
  <c r="E14" i="4"/>
  <c r="F14" i="4"/>
  <c r="E13" i="4"/>
  <c r="F13" i="4"/>
  <c r="E12" i="4"/>
  <c r="F12" i="4"/>
  <c r="E11" i="4"/>
  <c r="F11" i="4"/>
  <c r="E10" i="4"/>
  <c r="F10" i="4"/>
  <c r="E9" i="4"/>
  <c r="F9" i="4"/>
  <c r="E8" i="4"/>
  <c r="F8" i="4"/>
  <c r="E55" i="4"/>
  <c r="E54" i="4"/>
  <c r="E53" i="4"/>
  <c r="E52" i="4"/>
  <c r="E51" i="4"/>
  <c r="E50" i="4"/>
  <c r="E49" i="4"/>
  <c r="E48" i="4"/>
  <c r="E47" i="4"/>
  <c r="E46" i="4"/>
  <c r="E45" i="4"/>
  <c r="E44" i="4"/>
  <c r="F44" i="4"/>
  <c r="F45" i="4"/>
  <c r="F46" i="4"/>
  <c r="F47" i="4"/>
  <c r="F48" i="4"/>
  <c r="F49" i="4"/>
  <c r="F50" i="4"/>
  <c r="F51" i="4"/>
  <c r="F52" i="4"/>
  <c r="F53" i="4"/>
  <c r="F54" i="4"/>
  <c r="F55" i="4"/>
  <c r="F57" i="4"/>
  <c r="T26" i="4"/>
  <c r="T27" i="4"/>
  <c r="T28" i="4"/>
  <c r="T29" i="4"/>
  <c r="T30" i="4"/>
  <c r="T25" i="4"/>
  <c r="T20" i="4"/>
  <c r="T21" i="4"/>
  <c r="T22" i="4"/>
  <c r="T23" i="4"/>
  <c r="T24" i="4"/>
  <c r="T19" i="4"/>
  <c r="S4" i="1"/>
  <c r="S5" i="1"/>
  <c r="T10" i="1"/>
  <c r="T11" i="1"/>
  <c r="T12" i="1"/>
  <c r="T13" i="1"/>
  <c r="T14" i="1"/>
  <c r="T15" i="1"/>
  <c r="T16" i="1"/>
  <c r="T17" i="1"/>
  <c r="T18" i="1"/>
  <c r="T19" i="1"/>
  <c r="T20" i="1"/>
  <c r="T9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E57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2" i="1"/>
  <c r="E2" i="1"/>
  <c r="W23" i="5"/>
  <c r="W22" i="5"/>
  <c r="G67" i="5"/>
  <c r="H67" i="5"/>
  <c r="G66" i="5"/>
  <c r="H66" i="5"/>
  <c r="G65" i="5"/>
  <c r="H65" i="5"/>
  <c r="G64" i="5"/>
  <c r="H64" i="5"/>
  <c r="G63" i="5"/>
  <c r="H63" i="5"/>
  <c r="G62" i="5"/>
  <c r="H62" i="5"/>
  <c r="G61" i="5"/>
  <c r="H61" i="5"/>
  <c r="G60" i="5"/>
  <c r="H60" i="5"/>
  <c r="G59" i="5"/>
  <c r="H59" i="5"/>
  <c r="G58" i="5"/>
  <c r="H58" i="5"/>
  <c r="G57" i="5"/>
  <c r="H57" i="5"/>
  <c r="G56" i="5"/>
  <c r="H56" i="5"/>
  <c r="G2" i="5"/>
  <c r="H2" i="5"/>
  <c r="I2" i="5"/>
  <c r="G3" i="5"/>
  <c r="H3" i="5"/>
  <c r="I3" i="5"/>
  <c r="G50" i="5"/>
  <c r="H50" i="5"/>
  <c r="I50" i="5"/>
  <c r="G49" i="5"/>
  <c r="H49" i="5"/>
  <c r="I49" i="5"/>
  <c r="G48" i="5"/>
  <c r="H48" i="5"/>
  <c r="I48" i="5"/>
  <c r="G47" i="5"/>
  <c r="H47" i="5"/>
  <c r="I47" i="5"/>
  <c r="G46" i="5"/>
  <c r="H46" i="5"/>
  <c r="I46" i="5"/>
  <c r="G45" i="5"/>
  <c r="H45" i="5"/>
  <c r="I45" i="5"/>
  <c r="G43" i="5"/>
  <c r="H43" i="5"/>
  <c r="I43" i="5"/>
  <c r="G42" i="5"/>
  <c r="H42" i="5"/>
  <c r="I42" i="5"/>
  <c r="G41" i="5"/>
  <c r="H41" i="5"/>
  <c r="I41" i="5"/>
  <c r="G40" i="5"/>
  <c r="H40" i="5"/>
  <c r="I40" i="5"/>
  <c r="G39" i="5"/>
  <c r="H39" i="5"/>
  <c r="I39" i="5"/>
  <c r="G38" i="5"/>
  <c r="H38" i="5"/>
  <c r="I38" i="5"/>
  <c r="G37" i="5"/>
  <c r="H37" i="5"/>
  <c r="I37" i="5"/>
  <c r="G36" i="5"/>
  <c r="H36" i="5"/>
  <c r="I36" i="5"/>
  <c r="G35" i="5"/>
  <c r="H35" i="5"/>
  <c r="I35" i="5"/>
  <c r="G34" i="5"/>
  <c r="H34" i="5"/>
  <c r="I34" i="5"/>
  <c r="G33" i="5"/>
  <c r="H33" i="5"/>
  <c r="I33" i="5"/>
  <c r="G32" i="5"/>
  <c r="H32" i="5"/>
  <c r="I32" i="5"/>
  <c r="G31" i="5"/>
  <c r="H31" i="5"/>
  <c r="I31" i="5"/>
  <c r="G30" i="5"/>
  <c r="H30" i="5"/>
  <c r="I30" i="5"/>
  <c r="G29" i="5"/>
  <c r="H29" i="5"/>
  <c r="I29" i="5"/>
  <c r="G28" i="5"/>
  <c r="H28" i="5"/>
  <c r="I28" i="5"/>
  <c r="G27" i="5"/>
  <c r="H27" i="5"/>
  <c r="I27" i="5"/>
  <c r="G26" i="5"/>
  <c r="H26" i="5"/>
  <c r="I26" i="5"/>
  <c r="G25" i="5"/>
  <c r="H25" i="5"/>
  <c r="I25" i="5"/>
  <c r="G24" i="5"/>
  <c r="H24" i="5"/>
  <c r="I24" i="5"/>
  <c r="G23" i="5"/>
  <c r="H23" i="5"/>
  <c r="I23" i="5"/>
  <c r="G22" i="5"/>
  <c r="H22" i="5"/>
  <c r="I22" i="5"/>
  <c r="G21" i="5"/>
  <c r="H21" i="5"/>
  <c r="I21" i="5"/>
  <c r="G20" i="5"/>
  <c r="H20" i="5"/>
  <c r="I20" i="5"/>
  <c r="G19" i="5"/>
  <c r="H19" i="5"/>
  <c r="I19" i="5"/>
  <c r="G18" i="5"/>
  <c r="H18" i="5"/>
  <c r="I18" i="5"/>
  <c r="G17" i="5"/>
  <c r="H17" i="5"/>
  <c r="I17" i="5"/>
  <c r="G16" i="5"/>
  <c r="H16" i="5"/>
  <c r="I16" i="5"/>
  <c r="G15" i="5"/>
  <c r="H15" i="5"/>
  <c r="I15" i="5"/>
  <c r="G14" i="5"/>
  <c r="H14" i="5"/>
  <c r="I14" i="5"/>
  <c r="G13" i="5"/>
  <c r="H13" i="5"/>
  <c r="I13" i="5"/>
  <c r="G12" i="5"/>
  <c r="H12" i="5"/>
  <c r="I12" i="5"/>
  <c r="G11" i="5"/>
  <c r="H11" i="5"/>
  <c r="I11" i="5"/>
  <c r="G10" i="5"/>
  <c r="H10" i="5"/>
  <c r="I10" i="5"/>
  <c r="G9" i="5"/>
  <c r="H9" i="5"/>
  <c r="I9" i="5"/>
  <c r="G8" i="5"/>
  <c r="H8" i="5"/>
  <c r="I8" i="5"/>
  <c r="G7" i="5"/>
  <c r="H7" i="5"/>
  <c r="I7" i="5"/>
  <c r="G6" i="5"/>
  <c r="H6" i="5"/>
  <c r="I6" i="5"/>
  <c r="G5" i="5"/>
  <c r="H5" i="5"/>
  <c r="I5" i="5"/>
  <c r="G4" i="5"/>
  <c r="H4" i="5"/>
  <c r="I4" i="5"/>
  <c r="G55" i="5"/>
  <c r="H55" i="5"/>
  <c r="I55" i="5"/>
  <c r="G54" i="5"/>
  <c r="H54" i="5"/>
  <c r="I54" i="5"/>
  <c r="G53" i="5"/>
  <c r="H53" i="5"/>
  <c r="I53" i="5"/>
  <c r="G52" i="5"/>
  <c r="H52" i="5"/>
  <c r="I52" i="5"/>
  <c r="G51" i="5"/>
  <c r="H51" i="5"/>
  <c r="I51" i="5"/>
  <c r="G44" i="5"/>
  <c r="H44" i="5"/>
  <c r="I44" i="5"/>
  <c r="I69" i="5"/>
</calcChain>
</file>

<file path=xl/sharedStrings.xml><?xml version="1.0" encoding="utf-8"?>
<sst xmlns="http://schemas.openxmlformats.org/spreadsheetml/2006/main" count="99" uniqueCount="27">
  <si>
    <t>Mês</t>
  </si>
  <si>
    <t>N</t>
  </si>
  <si>
    <t>Demanda</t>
  </si>
  <si>
    <t>Previsão</t>
  </si>
  <si>
    <t>AD</t>
  </si>
  <si>
    <t>Regressão linear</t>
  </si>
  <si>
    <t>a</t>
  </si>
  <si>
    <t>b</t>
  </si>
  <si>
    <t>MAD</t>
  </si>
  <si>
    <t>MMC12</t>
  </si>
  <si>
    <t>IS</t>
  </si>
  <si>
    <t>ISM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</si>
  <si>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</si>
  <si>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</si>
  <si>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</si>
  <si>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</si>
  <si>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</si>
  <si>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</si>
  <si>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</si>
  <si>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</si>
  <si>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</si>
  <si>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</si>
  <si>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</si>
  <si>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</si>
  <si>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</si>
  <si>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>Tendência</t>
  </si>
  <si>
    <t>Previsão de Tendência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</si>
</sst>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0" xfId="0" applyNumberFormat="1"/>
  </cellXfs>
  <cellStyles count="121">
    <cellStyle name="Hiperlink" xfId="63" builtinId="8" hidden="1"/>
    <cellStyle name="Hiperlink" xfId="67" builtinId="8" hidden="1"/>
    <cellStyle name="Hiperlink" xfId="71" builtinId="8" hidden="1"/>
    <cellStyle name="Hiperlink" xfId="75" builtinId="8" hidden="1"/>
    <cellStyle name="Hiperlink" xfId="79" builtinId="8" hidden="1"/>
    <cellStyle name="Hiperlink" xfId="83" builtinId="8" hidden="1"/>
    <cellStyle name="Hiperlink" xfId="87" builtinId="8" hidden="1"/>
    <cellStyle name="Hiperlink" xfId="91" builtinId="8" hidden="1"/>
    <cellStyle name="Hiperlink" xfId="95" builtinId="8" hidden="1"/>
    <cellStyle name="Hiperlink" xfId="99" builtinId="8" hidden="1"/>
    <cellStyle name="Hiperlink" xfId="103" builtinId="8" hidden="1"/>
    <cellStyle name="Hiperlink" xfId="107" builtinId="8" hidden="1"/>
    <cellStyle name="Hiperlink" xfId="111" builtinId="8" hidden="1"/>
    <cellStyle name="Hiperlink" xfId="115" builtinId="8" hidden="1"/>
    <cellStyle name="Hiperlink" xfId="119" builtinId="8" hidden="1"/>
    <cellStyle name="Hiperlink" xfId="117" builtinId="8" hidden="1"/>
    <cellStyle name="Hiperlink" xfId="113" builtinId="8" hidden="1"/>
    <cellStyle name="Hiperlink" xfId="109" builtinId="8" hidden="1"/>
    <cellStyle name="Hiperlink" xfId="105" builtinId="8" hidden="1"/>
    <cellStyle name="Hiperlink" xfId="101" builtinId="8" hidden="1"/>
    <cellStyle name="Hiperlink" xfId="97" builtinId="8" hidden="1"/>
    <cellStyle name="Hiperlink" xfId="93" builtinId="8" hidden="1"/>
    <cellStyle name="Hiperlink" xfId="89" builtinId="8" hidden="1"/>
    <cellStyle name="Hiperlink" xfId="85" builtinId="8" hidden="1"/>
    <cellStyle name="Hiperlink" xfId="81" builtinId="8" hidden="1"/>
    <cellStyle name="Hiperlink" xfId="77" builtinId="8" hidden="1"/>
    <cellStyle name="Hiperlink" xfId="73" builtinId="8" hidden="1"/>
    <cellStyle name="Hiperlink" xfId="69" builtinId="8" hidden="1"/>
    <cellStyle name="Hiperlink" xfId="65" builtinId="8" hidden="1"/>
    <cellStyle name="Hiperlink" xfId="61" builtinId="8" hidden="1"/>
    <cellStyle name="Hiperlink" xfId="21" builtinId="8" hidden="1"/>
    <cellStyle name="Hiperlink" xfId="23" builtinId="8" hidden="1"/>
    <cellStyle name="Hiperlink" xfId="27" builtinId="8" hidden="1"/>
    <cellStyle name="Hiperlink" xfId="29" builtinId="8" hidden="1"/>
    <cellStyle name="Hiperlink" xfId="31" builtinId="8" hidden="1"/>
    <cellStyle name="Hiperlink" xfId="35" builtinId="8" hidden="1"/>
    <cellStyle name="Hiperlink" xfId="37" builtinId="8" hidden="1"/>
    <cellStyle name="Hiperlink" xfId="39" builtinId="8" hidden="1"/>
    <cellStyle name="Hiperlink" xfId="43" builtinId="8" hidden="1"/>
    <cellStyle name="Hiperlink" xfId="45" builtinId="8" hidden="1"/>
    <cellStyle name="Hiperlink" xfId="47" builtinId="8" hidden="1"/>
    <cellStyle name="Hiperlink" xfId="51" builtinId="8" hidden="1"/>
    <cellStyle name="Hiperlink" xfId="53" builtinId="8" hidden="1"/>
    <cellStyle name="Hiperlink" xfId="55" builtinId="8" hidden="1"/>
    <cellStyle name="Hiperlink" xfId="59" builtinId="8" hidden="1"/>
    <cellStyle name="Hiperlink" xfId="57" builtinId="8" hidden="1"/>
    <cellStyle name="Hiperlink" xfId="49" builtinId="8" hidden="1"/>
    <cellStyle name="Hiperlink" xfId="41" builtinId="8" hidden="1"/>
    <cellStyle name="Hiperlink" xfId="33" builtinId="8" hidden="1"/>
    <cellStyle name="Hiperlink" xfId="25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9" builtinId="8" hidden="1"/>
    <cellStyle name="Hiperlink" xfId="17" builtinId="8" hidden="1"/>
    <cellStyle name="Hiperlink" xfId="5" builtinId="8" hidden="1"/>
    <cellStyle name="Hiperlink" xfId="7" builtinId="8" hidden="1"/>
    <cellStyle name="Hiperlink" xfId="3" builtinId="8" hidden="1"/>
    <cellStyle name="Hiperlink" xfId="1" builtinId="8" hidden="1"/>
    <cellStyle name="Hiperlink Visitado" xfId="62" builtinId="9" hidden="1"/>
    <cellStyle name="Hiperlink Visitado" xfId="64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14" builtinId="9" hidden="1"/>
    <cellStyle name="Hiperlink Visitado" xfId="106" builtinId="9" hidden="1"/>
    <cellStyle name="Hiperlink Visitado" xfId="98" builtinId="9" hidden="1"/>
    <cellStyle name="Hiperlink Visitado" xfId="90" builtinId="9" hidden="1"/>
    <cellStyle name="Hiperlink Visitado" xfId="82" builtinId="9" hidden="1"/>
    <cellStyle name="Hiperlink Visitado" xfId="74" builtinId="9" hidden="1"/>
    <cellStyle name="Hiperlink Visitado" xfId="6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60" builtinId="9" hidden="1"/>
    <cellStyle name="Hiperlink Visitado" xfId="58" builtinId="9" hidden="1"/>
    <cellStyle name="Hiperlink Visitado" xfId="42" builtinId="9" hidden="1"/>
    <cellStyle name="Hiperlink Visitado" xfId="26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6" builtinId="9" hidden="1"/>
    <cellStyle name="Hiperlink Visitado" xfId="8" builtinId="9" hidden="1"/>
    <cellStyle name="Hiperlink Visitado" xfId="12" builtinId="9" hidden="1"/>
    <cellStyle name="Hiperlink Visitado" xfId="10" builtinId="9" hidden="1"/>
    <cellStyle name="Hiperlink Visitado" xfId="4" builtinId="9" hidden="1"/>
    <cellStyle name="Hiperlink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'Cenário #1'!$C$1</c:f>
              <c:strCache>
                <c:ptCount val="1"/>
                <c:pt idx="0">
                  <c:v>Demanda</c:v>
                </c:pt>
              </c:strCache>
            </c:strRef>
          </c:tx>
          <c:cat>
            <c:numRef>
              <c:f>('Cenário #1'!$A$2:$A$55,'Cenário #1'!$S$9:$S$20)</c:f>
              <c:numCache>
                <c:formatCode>mmm\-yy</c:formatCod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numCache>
            </c:numRef>
          </c:cat>
          <c:val>
            <c:numRef>
              <c:f>'Cenário #1'!$C$2:$C$56</c:f>
              <c:numCache>
                <c:formatCode>General</c:formatCode>
                <c:ptCount val="55"/>
                <c:pt idx="0">
                  <c:v>1101</c:v>
                </c:pt>
                <c:pt idx="1">
                  <c:v>1154</c:v>
                </c:pt>
                <c:pt idx="2">
                  <c:v>1132</c:v>
                </c:pt>
                <c:pt idx="3">
                  <c:v>1198</c:v>
                </c:pt>
                <c:pt idx="4">
                  <c:v>1203</c:v>
                </c:pt>
                <c:pt idx="5">
                  <c:v>1240</c:v>
                </c:pt>
                <c:pt idx="6">
                  <c:v>1280</c:v>
                </c:pt>
                <c:pt idx="7">
                  <c:v>1257</c:v>
                </c:pt>
                <c:pt idx="8">
                  <c:v>1323</c:v>
                </c:pt>
                <c:pt idx="9">
                  <c:v>1321</c:v>
                </c:pt>
                <c:pt idx="10">
                  <c:v>1218</c:v>
                </c:pt>
                <c:pt idx="11">
                  <c:v>1278</c:v>
                </c:pt>
                <c:pt idx="12">
                  <c:v>1324</c:v>
                </c:pt>
                <c:pt idx="13">
                  <c:v>1452</c:v>
                </c:pt>
                <c:pt idx="14">
                  <c:v>1509</c:v>
                </c:pt>
                <c:pt idx="15">
                  <c:v>1512</c:v>
                </c:pt>
                <c:pt idx="16">
                  <c:v>1565</c:v>
                </c:pt>
                <c:pt idx="17">
                  <c:v>1533</c:v>
                </c:pt>
                <c:pt idx="18">
                  <c:v>1598</c:v>
                </c:pt>
                <c:pt idx="19">
                  <c:v>1623</c:v>
                </c:pt>
                <c:pt idx="20">
                  <c:v>1654</c:v>
                </c:pt>
                <c:pt idx="21">
                  <c:v>1717</c:v>
                </c:pt>
                <c:pt idx="22">
                  <c:v>1745</c:v>
                </c:pt>
                <c:pt idx="23">
                  <c:v>1678</c:v>
                </c:pt>
                <c:pt idx="24">
                  <c:v>1654</c:v>
                </c:pt>
                <c:pt idx="25">
                  <c:v>1704</c:v>
                </c:pt>
                <c:pt idx="26">
                  <c:v>1787</c:v>
                </c:pt>
                <c:pt idx="27">
                  <c:v>1823</c:v>
                </c:pt>
                <c:pt idx="28">
                  <c:v>1845</c:v>
                </c:pt>
                <c:pt idx="29">
                  <c:v>1891</c:v>
                </c:pt>
                <c:pt idx="30">
                  <c:v>1905</c:v>
                </c:pt>
                <c:pt idx="31">
                  <c:v>1906</c:v>
                </c:pt>
                <c:pt idx="32">
                  <c:v>1901</c:v>
                </c:pt>
                <c:pt idx="33">
                  <c:v>1876</c:v>
                </c:pt>
                <c:pt idx="34">
                  <c:v>2234</c:v>
                </c:pt>
                <c:pt idx="35">
                  <c:v>2256</c:v>
                </c:pt>
                <c:pt idx="36">
                  <c:v>2187</c:v>
                </c:pt>
                <c:pt idx="37">
                  <c:v>2296</c:v>
                </c:pt>
                <c:pt idx="38">
                  <c:v>2341</c:v>
                </c:pt>
                <c:pt idx="39">
                  <c:v>2422</c:v>
                </c:pt>
                <c:pt idx="40">
                  <c:v>2477</c:v>
                </c:pt>
                <c:pt idx="41">
                  <c:v>2524</c:v>
                </c:pt>
                <c:pt idx="42">
                  <c:v>2476</c:v>
                </c:pt>
                <c:pt idx="43">
                  <c:v>2565</c:v>
                </c:pt>
                <c:pt idx="44">
                  <c:v>2481</c:v>
                </c:pt>
                <c:pt idx="45">
                  <c:v>2544</c:v>
                </c:pt>
                <c:pt idx="46">
                  <c:v>2619</c:v>
                </c:pt>
                <c:pt idx="47">
                  <c:v>2632</c:v>
                </c:pt>
                <c:pt idx="48">
                  <c:v>2678</c:v>
                </c:pt>
                <c:pt idx="49">
                  <c:v>2732</c:v>
                </c:pt>
                <c:pt idx="50">
                  <c:v>2638</c:v>
                </c:pt>
                <c:pt idx="51">
                  <c:v>2701</c:v>
                </c:pt>
                <c:pt idx="52">
                  <c:v>2743</c:v>
                </c:pt>
                <c:pt idx="53">
                  <c:v>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E-4B19-8D3C-B68C4BC6D3AF}"/>
            </c:ext>
          </c:extLst>
        </c:ser>
        <c:ser>
          <c:idx val="1"/>
          <c:order val="1"/>
          <c:tx>
            <c:strRef>
              <c:f>'Cenário #1'!$D$1</c:f>
              <c:strCache>
                <c:ptCount val="1"/>
                <c:pt idx="0">
                  <c:v>Previsão</c:v>
                </c:pt>
              </c:strCache>
            </c:strRef>
          </c:tx>
          <c:cat>
            <c:numRef>
              <c:f>('Cenário #1'!$A$2:$A$55,'Cenário #1'!$S$9:$S$20)</c:f>
              <c:numCache>
                <c:formatCode>mmm\-yy</c:formatCod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numCache>
            </c:numRef>
          </c:cat>
          <c:val>
            <c:numRef>
              <c:f>('Cenário #1'!$D$2:$D$55,'Cenário #1'!$T$9:$T$20)</c:f>
              <c:numCache>
                <c:formatCode>0</c:formatCode>
                <c:ptCount val="66"/>
                <c:pt idx="0">
                  <c:v>1000.6680134680134</c:v>
                </c:pt>
                <c:pt idx="1">
                  <c:v>1034.3562924845944</c:v>
                </c:pt>
                <c:pt idx="2">
                  <c:v>1068.0445715011754</c:v>
                </c:pt>
                <c:pt idx="3">
                  <c:v>1101.7328505177561</c:v>
                </c:pt>
                <c:pt idx="4">
                  <c:v>1135.4211295343371</c:v>
                </c:pt>
                <c:pt idx="5">
                  <c:v>1169.109408550918</c:v>
                </c:pt>
                <c:pt idx="6">
                  <c:v>1202.797687567499</c:v>
                </c:pt>
                <c:pt idx="7">
                  <c:v>1236.4859665840797</c:v>
                </c:pt>
                <c:pt idx="8">
                  <c:v>1270.1742456006607</c:v>
                </c:pt>
                <c:pt idx="9">
                  <c:v>1303.8625246172417</c:v>
                </c:pt>
                <c:pt idx="10">
                  <c:v>1337.5508036338224</c:v>
                </c:pt>
                <c:pt idx="11">
                  <c:v>1371.2390826504034</c:v>
                </c:pt>
                <c:pt idx="12">
                  <c:v>1404.9273616669843</c:v>
                </c:pt>
                <c:pt idx="13">
                  <c:v>1438.6156406835653</c:v>
                </c:pt>
                <c:pt idx="14">
                  <c:v>1472.303919700146</c:v>
                </c:pt>
                <c:pt idx="15">
                  <c:v>1505.992198716727</c:v>
                </c:pt>
                <c:pt idx="16">
                  <c:v>1539.6804777333077</c:v>
                </c:pt>
                <c:pt idx="17">
                  <c:v>1573.3687567498887</c:v>
                </c:pt>
                <c:pt idx="18">
                  <c:v>1607.0570357664697</c:v>
                </c:pt>
                <c:pt idx="19">
                  <c:v>1640.7453147830506</c:v>
                </c:pt>
                <c:pt idx="20">
                  <c:v>1674.4335937996316</c:v>
                </c:pt>
                <c:pt idx="21">
                  <c:v>1708.1218728162125</c:v>
                </c:pt>
                <c:pt idx="22">
                  <c:v>1741.8101518327933</c:v>
                </c:pt>
                <c:pt idx="23">
                  <c:v>1775.498430849374</c:v>
                </c:pt>
                <c:pt idx="24">
                  <c:v>1809.186709865955</c:v>
                </c:pt>
                <c:pt idx="25">
                  <c:v>1842.8749888825359</c:v>
                </c:pt>
                <c:pt idx="26">
                  <c:v>1876.5632678991169</c:v>
                </c:pt>
                <c:pt idx="27">
                  <c:v>1910.2515469156979</c:v>
                </c:pt>
                <c:pt idx="28">
                  <c:v>1943.9398259322788</c:v>
                </c:pt>
                <c:pt idx="29">
                  <c:v>1977.6281049488596</c:v>
                </c:pt>
                <c:pt idx="30">
                  <c:v>2011.3163839654403</c:v>
                </c:pt>
                <c:pt idx="31">
                  <c:v>2045.0046629820213</c:v>
                </c:pt>
                <c:pt idx="32">
                  <c:v>2078.6929419986022</c:v>
                </c:pt>
                <c:pt idx="33">
                  <c:v>2112.3812210151832</c:v>
                </c:pt>
                <c:pt idx="34">
                  <c:v>2146.0695000317642</c:v>
                </c:pt>
                <c:pt idx="35">
                  <c:v>2179.7577790483451</c:v>
                </c:pt>
                <c:pt idx="36">
                  <c:v>2213.4460580649261</c:v>
                </c:pt>
                <c:pt idx="37">
                  <c:v>2247.1343370815066</c:v>
                </c:pt>
                <c:pt idx="38">
                  <c:v>2280.8226160980876</c:v>
                </c:pt>
                <c:pt idx="39">
                  <c:v>2314.5108951146685</c:v>
                </c:pt>
                <c:pt idx="40">
                  <c:v>2348.1991741312495</c:v>
                </c:pt>
                <c:pt idx="41">
                  <c:v>2381.8874531478305</c:v>
                </c:pt>
                <c:pt idx="42">
                  <c:v>2415.5757321644114</c:v>
                </c:pt>
                <c:pt idx="43">
                  <c:v>2449.2640111809924</c:v>
                </c:pt>
                <c:pt idx="44">
                  <c:v>2482.9522901975729</c:v>
                </c:pt>
                <c:pt idx="45">
                  <c:v>2516.6405692141539</c:v>
                </c:pt>
                <c:pt idx="46">
                  <c:v>2550.3288482307348</c:v>
                </c:pt>
                <c:pt idx="47">
                  <c:v>2584.0171272473158</c:v>
                </c:pt>
                <c:pt idx="48">
                  <c:v>2617.7054062638967</c:v>
                </c:pt>
                <c:pt idx="49">
                  <c:v>2651.3936852804777</c:v>
                </c:pt>
                <c:pt idx="50">
                  <c:v>2685.0819642970587</c:v>
                </c:pt>
                <c:pt idx="51">
                  <c:v>2718.7702433136392</c:v>
                </c:pt>
                <c:pt idx="52">
                  <c:v>2752.4585223302201</c:v>
                </c:pt>
                <c:pt idx="53">
                  <c:v>2786.1468013468011</c:v>
                </c:pt>
                <c:pt idx="54">
                  <c:v>2819.8350803633821</c:v>
                </c:pt>
                <c:pt idx="55">
                  <c:v>2853.523359379963</c:v>
                </c:pt>
                <c:pt idx="56">
                  <c:v>2887.211638396544</c:v>
                </c:pt>
                <c:pt idx="57">
                  <c:v>2920.899917413125</c:v>
                </c:pt>
                <c:pt idx="58">
                  <c:v>2954.5881964297055</c:v>
                </c:pt>
                <c:pt idx="59">
                  <c:v>2988.2764754462864</c:v>
                </c:pt>
                <c:pt idx="60">
                  <c:v>3021.9647544628674</c:v>
                </c:pt>
                <c:pt idx="61">
                  <c:v>3055.6530334794484</c:v>
                </c:pt>
                <c:pt idx="62">
                  <c:v>3089.3413124960293</c:v>
                </c:pt>
                <c:pt idx="63">
                  <c:v>3123.0295915126103</c:v>
                </c:pt>
                <c:pt idx="64">
                  <c:v>3156.7178705291913</c:v>
                </c:pt>
                <c:pt idx="65">
                  <c:v>3190.4061495457722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E-4B19-8D3C-B68C4BC6D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706624"/>
        <c:axId val="1962380240"/>
      </c:lineChart>
      <c:dateAx>
        <c:axId val="1918706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62380240"/>
        <c:crosses val="autoZero"/>
        <c:auto val="1"/>
        <c:lblOffset val="100"/>
        <c:baseTimeUnit val="months"/>
      </c:dateAx>
      <c:valAx>
        <c:axId val="196238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87066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'Cenário #1'!$C$1</c:f>
              <c:strCache>
                <c:ptCount val="1"/>
                <c:pt idx="0">
                  <c:v>Demanda</c:v>
                </c:pt>
              </c:strCache>
            </c:strRef>
          </c:tx>
          <c:cat>
            <c:numRef>
              <c:f>'Cenário #1'!$A$2:$A$56</c:f>
              <c:numCache>
                <c:formatCode>mmm\-yy</c:formatCode>
                <c:ptCount val="5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</c:numCache>
            </c:numRef>
          </c:cat>
          <c:val>
            <c:numRef>
              <c:f>'Cenário #1'!$C$2:$C$56</c:f>
              <c:numCache>
                <c:formatCode>General</c:formatCode>
                <c:ptCount val="55"/>
                <c:pt idx="0">
                  <c:v>1101</c:v>
                </c:pt>
                <c:pt idx="1">
                  <c:v>1154</c:v>
                </c:pt>
                <c:pt idx="2">
                  <c:v>1132</c:v>
                </c:pt>
                <c:pt idx="3">
                  <c:v>1198</c:v>
                </c:pt>
                <c:pt idx="4">
                  <c:v>1203</c:v>
                </c:pt>
                <c:pt idx="5">
                  <c:v>1240</c:v>
                </c:pt>
                <c:pt idx="6">
                  <c:v>1280</c:v>
                </c:pt>
                <c:pt idx="7">
                  <c:v>1257</c:v>
                </c:pt>
                <c:pt idx="8">
                  <c:v>1323</c:v>
                </c:pt>
                <c:pt idx="9">
                  <c:v>1321</c:v>
                </c:pt>
                <c:pt idx="10">
                  <c:v>1218</c:v>
                </c:pt>
                <c:pt idx="11">
                  <c:v>1278</c:v>
                </c:pt>
                <c:pt idx="12">
                  <c:v>1324</c:v>
                </c:pt>
                <c:pt idx="13">
                  <c:v>1452</c:v>
                </c:pt>
                <c:pt idx="14">
                  <c:v>1509</c:v>
                </c:pt>
                <c:pt idx="15">
                  <c:v>1512</c:v>
                </c:pt>
                <c:pt idx="16">
                  <c:v>1565</c:v>
                </c:pt>
                <c:pt idx="17">
                  <c:v>1533</c:v>
                </c:pt>
                <c:pt idx="18">
                  <c:v>1598</c:v>
                </c:pt>
                <c:pt idx="19">
                  <c:v>1623</c:v>
                </c:pt>
                <c:pt idx="20">
                  <c:v>1654</c:v>
                </c:pt>
                <c:pt idx="21">
                  <c:v>1717</c:v>
                </c:pt>
                <c:pt idx="22">
                  <c:v>1745</c:v>
                </c:pt>
                <c:pt idx="23">
                  <c:v>1678</c:v>
                </c:pt>
                <c:pt idx="24">
                  <c:v>1654</c:v>
                </c:pt>
                <c:pt idx="25">
                  <c:v>1704</c:v>
                </c:pt>
                <c:pt idx="26">
                  <c:v>1787</c:v>
                </c:pt>
                <c:pt idx="27">
                  <c:v>1823</c:v>
                </c:pt>
                <c:pt idx="28">
                  <c:v>1845</c:v>
                </c:pt>
                <c:pt idx="29">
                  <c:v>1891</c:v>
                </c:pt>
                <c:pt idx="30">
                  <c:v>1905</c:v>
                </c:pt>
                <c:pt idx="31">
                  <c:v>1906</c:v>
                </c:pt>
                <c:pt idx="32">
                  <c:v>1901</c:v>
                </c:pt>
                <c:pt idx="33">
                  <c:v>1876</c:v>
                </c:pt>
                <c:pt idx="34">
                  <c:v>2234</c:v>
                </c:pt>
                <c:pt idx="35">
                  <c:v>2256</c:v>
                </c:pt>
                <c:pt idx="36">
                  <c:v>2187</c:v>
                </c:pt>
                <c:pt idx="37">
                  <c:v>2296</c:v>
                </c:pt>
                <c:pt idx="38">
                  <c:v>2341</c:v>
                </c:pt>
                <c:pt idx="39">
                  <c:v>2422</c:v>
                </c:pt>
                <c:pt idx="40">
                  <c:v>2477</c:v>
                </c:pt>
                <c:pt idx="41">
                  <c:v>2524</c:v>
                </c:pt>
                <c:pt idx="42">
                  <c:v>2476</c:v>
                </c:pt>
                <c:pt idx="43">
                  <c:v>2565</c:v>
                </c:pt>
                <c:pt idx="44">
                  <c:v>2481</c:v>
                </c:pt>
                <c:pt idx="45">
                  <c:v>2544</c:v>
                </c:pt>
                <c:pt idx="46">
                  <c:v>2619</c:v>
                </c:pt>
                <c:pt idx="47">
                  <c:v>2632</c:v>
                </c:pt>
                <c:pt idx="48">
                  <c:v>2678</c:v>
                </c:pt>
                <c:pt idx="49">
                  <c:v>2732</c:v>
                </c:pt>
                <c:pt idx="50">
                  <c:v>2638</c:v>
                </c:pt>
                <c:pt idx="51">
                  <c:v>2701</c:v>
                </c:pt>
                <c:pt idx="52">
                  <c:v>2743</c:v>
                </c:pt>
                <c:pt idx="53">
                  <c:v>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2-4745-A112-A258A4D6A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666896"/>
        <c:axId val="2040556784"/>
      </c:lineChart>
      <c:dateAx>
        <c:axId val="2040666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40556784"/>
        <c:crosses val="autoZero"/>
        <c:auto val="1"/>
        <c:lblOffset val="100"/>
        <c:baseTimeUnit val="months"/>
      </c:dateAx>
      <c:valAx>
        <c:axId val="204055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066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'Cenário #2'!$B$1</c:f>
              <c:strCache>
                <c:ptCount val="1"/>
                <c:pt idx="0">
                  <c:v>Demanda</c:v>
                </c:pt>
              </c:strCache>
            </c:strRef>
          </c:tx>
          <c:cat>
            <c:numRef>
              <c:f>'Cenário #2'!$A$2:$A$56</c:f>
              <c:numCache>
                <c:formatCode>mmm\-yy</c:formatCode>
                <c:ptCount val="5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</c:numCache>
            </c:numRef>
          </c:cat>
          <c:val>
            <c:numRef>
              <c:f>'Cenário #2'!$B$2:$B$56</c:f>
              <c:numCache>
                <c:formatCode>General</c:formatCode>
                <c:ptCount val="55"/>
                <c:pt idx="0">
                  <c:v>1101</c:v>
                </c:pt>
                <c:pt idx="1">
                  <c:v>1234</c:v>
                </c:pt>
                <c:pt idx="2">
                  <c:v>1311</c:v>
                </c:pt>
                <c:pt idx="3">
                  <c:v>1271</c:v>
                </c:pt>
                <c:pt idx="4">
                  <c:v>1122</c:v>
                </c:pt>
                <c:pt idx="5">
                  <c:v>1054</c:v>
                </c:pt>
                <c:pt idx="6">
                  <c:v>989</c:v>
                </c:pt>
                <c:pt idx="7">
                  <c:v>921</c:v>
                </c:pt>
                <c:pt idx="8">
                  <c:v>817</c:v>
                </c:pt>
                <c:pt idx="9">
                  <c:v>914</c:v>
                </c:pt>
                <c:pt idx="10">
                  <c:v>989</c:v>
                </c:pt>
                <c:pt idx="11">
                  <c:v>1030</c:v>
                </c:pt>
                <c:pt idx="12">
                  <c:v>1123</c:v>
                </c:pt>
                <c:pt idx="13">
                  <c:v>1198</c:v>
                </c:pt>
                <c:pt idx="14">
                  <c:v>1289</c:v>
                </c:pt>
                <c:pt idx="15">
                  <c:v>1287</c:v>
                </c:pt>
                <c:pt idx="16">
                  <c:v>1165</c:v>
                </c:pt>
                <c:pt idx="17">
                  <c:v>1043</c:v>
                </c:pt>
                <c:pt idx="18">
                  <c:v>1022</c:v>
                </c:pt>
                <c:pt idx="19">
                  <c:v>955</c:v>
                </c:pt>
                <c:pt idx="20">
                  <c:v>888</c:v>
                </c:pt>
                <c:pt idx="21">
                  <c:v>898</c:v>
                </c:pt>
                <c:pt idx="22">
                  <c:v>987</c:v>
                </c:pt>
                <c:pt idx="23">
                  <c:v>1099</c:v>
                </c:pt>
                <c:pt idx="24">
                  <c:v>1115</c:v>
                </c:pt>
                <c:pt idx="25">
                  <c:v>1244</c:v>
                </c:pt>
                <c:pt idx="26">
                  <c:v>1387</c:v>
                </c:pt>
                <c:pt idx="27">
                  <c:v>1323</c:v>
                </c:pt>
                <c:pt idx="28">
                  <c:v>1242</c:v>
                </c:pt>
                <c:pt idx="29">
                  <c:v>1198</c:v>
                </c:pt>
                <c:pt idx="30">
                  <c:v>1004</c:v>
                </c:pt>
                <c:pt idx="31">
                  <c:v>902</c:v>
                </c:pt>
                <c:pt idx="32">
                  <c:v>805</c:v>
                </c:pt>
                <c:pt idx="33">
                  <c:v>842</c:v>
                </c:pt>
                <c:pt idx="34">
                  <c:v>905</c:v>
                </c:pt>
                <c:pt idx="35">
                  <c:v>1054</c:v>
                </c:pt>
                <c:pt idx="36">
                  <c:v>1123</c:v>
                </c:pt>
                <c:pt idx="37">
                  <c:v>1178</c:v>
                </c:pt>
                <c:pt idx="38">
                  <c:v>1233</c:v>
                </c:pt>
                <c:pt idx="39">
                  <c:v>1155</c:v>
                </c:pt>
                <c:pt idx="40">
                  <c:v>1110</c:v>
                </c:pt>
                <c:pt idx="41">
                  <c:v>1043</c:v>
                </c:pt>
                <c:pt idx="42">
                  <c:v>976</c:v>
                </c:pt>
                <c:pt idx="43">
                  <c:v>923</c:v>
                </c:pt>
                <c:pt idx="44">
                  <c:v>877</c:v>
                </c:pt>
                <c:pt idx="45">
                  <c:v>923</c:v>
                </c:pt>
                <c:pt idx="46">
                  <c:v>1041</c:v>
                </c:pt>
                <c:pt idx="47">
                  <c:v>1123</c:v>
                </c:pt>
                <c:pt idx="48">
                  <c:v>1199</c:v>
                </c:pt>
                <c:pt idx="49">
                  <c:v>1232</c:v>
                </c:pt>
                <c:pt idx="50">
                  <c:v>1288</c:v>
                </c:pt>
                <c:pt idx="51">
                  <c:v>1241</c:v>
                </c:pt>
                <c:pt idx="52">
                  <c:v>1156</c:v>
                </c:pt>
                <c:pt idx="53">
                  <c:v>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A-43A0-9A40-8946E149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581440"/>
        <c:axId val="2040583760"/>
      </c:lineChart>
      <c:dateAx>
        <c:axId val="2040581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40583760"/>
        <c:crosses val="autoZero"/>
        <c:auto val="1"/>
        <c:lblOffset val="100"/>
        <c:baseTimeUnit val="months"/>
      </c:dateAx>
      <c:valAx>
        <c:axId val="204058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058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'Cenário #2'!$B$1</c:f>
              <c:strCache>
                <c:ptCount val="1"/>
                <c:pt idx="0">
                  <c:v>Demanda</c:v>
                </c:pt>
              </c:strCache>
            </c:strRef>
          </c:tx>
          <c:cat>
            <c:numRef>
              <c:f>('Cenário #2'!$A$2:$A$55,'Cenário #2'!$S$19:$S$30)</c:f>
              <c:numCache>
                <c:formatCode>mmm\-yy</c:formatCod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numCache>
            </c:numRef>
          </c:cat>
          <c:val>
            <c:numRef>
              <c:f>'Cenário #2'!$B$2:$B$56</c:f>
              <c:numCache>
                <c:formatCode>General</c:formatCode>
                <c:ptCount val="55"/>
                <c:pt idx="0">
                  <c:v>1101</c:v>
                </c:pt>
                <c:pt idx="1">
                  <c:v>1234</c:v>
                </c:pt>
                <c:pt idx="2">
                  <c:v>1311</c:v>
                </c:pt>
                <c:pt idx="3">
                  <c:v>1271</c:v>
                </c:pt>
                <c:pt idx="4">
                  <c:v>1122</c:v>
                </c:pt>
                <c:pt idx="5">
                  <c:v>1054</c:v>
                </c:pt>
                <c:pt idx="6">
                  <c:v>989</c:v>
                </c:pt>
                <c:pt idx="7">
                  <c:v>921</c:v>
                </c:pt>
                <c:pt idx="8">
                  <c:v>817</c:v>
                </c:pt>
                <c:pt idx="9">
                  <c:v>914</c:v>
                </c:pt>
                <c:pt idx="10">
                  <c:v>989</c:v>
                </c:pt>
                <c:pt idx="11">
                  <c:v>1030</c:v>
                </c:pt>
                <c:pt idx="12">
                  <c:v>1123</c:v>
                </c:pt>
                <c:pt idx="13">
                  <c:v>1198</c:v>
                </c:pt>
                <c:pt idx="14">
                  <c:v>1289</c:v>
                </c:pt>
                <c:pt idx="15">
                  <c:v>1287</c:v>
                </c:pt>
                <c:pt idx="16">
                  <c:v>1165</c:v>
                </c:pt>
                <c:pt idx="17">
                  <c:v>1043</c:v>
                </c:pt>
                <c:pt idx="18">
                  <c:v>1022</c:v>
                </c:pt>
                <c:pt idx="19">
                  <c:v>955</c:v>
                </c:pt>
                <c:pt idx="20">
                  <c:v>888</c:v>
                </c:pt>
                <c:pt idx="21">
                  <c:v>898</c:v>
                </c:pt>
                <c:pt idx="22">
                  <c:v>987</c:v>
                </c:pt>
                <c:pt idx="23">
                  <c:v>1099</c:v>
                </c:pt>
                <c:pt idx="24">
                  <c:v>1115</c:v>
                </c:pt>
                <c:pt idx="25">
                  <c:v>1244</c:v>
                </c:pt>
                <c:pt idx="26">
                  <c:v>1387</c:v>
                </c:pt>
                <c:pt idx="27">
                  <c:v>1323</c:v>
                </c:pt>
                <c:pt idx="28">
                  <c:v>1242</c:v>
                </c:pt>
                <c:pt idx="29">
                  <c:v>1198</c:v>
                </c:pt>
                <c:pt idx="30">
                  <c:v>1004</c:v>
                </c:pt>
                <c:pt idx="31">
                  <c:v>902</c:v>
                </c:pt>
                <c:pt idx="32">
                  <c:v>805</c:v>
                </c:pt>
                <c:pt idx="33">
                  <c:v>842</c:v>
                </c:pt>
                <c:pt idx="34">
                  <c:v>905</c:v>
                </c:pt>
                <c:pt idx="35">
                  <c:v>1054</c:v>
                </c:pt>
                <c:pt idx="36">
                  <c:v>1123</c:v>
                </c:pt>
                <c:pt idx="37">
                  <c:v>1178</c:v>
                </c:pt>
                <c:pt idx="38">
                  <c:v>1233</c:v>
                </c:pt>
                <c:pt idx="39">
                  <c:v>1155</c:v>
                </c:pt>
                <c:pt idx="40">
                  <c:v>1110</c:v>
                </c:pt>
                <c:pt idx="41">
                  <c:v>1043</c:v>
                </c:pt>
                <c:pt idx="42">
                  <c:v>976</c:v>
                </c:pt>
                <c:pt idx="43">
                  <c:v>923</c:v>
                </c:pt>
                <c:pt idx="44">
                  <c:v>877</c:v>
                </c:pt>
                <c:pt idx="45">
                  <c:v>923</c:v>
                </c:pt>
                <c:pt idx="46">
                  <c:v>1041</c:v>
                </c:pt>
                <c:pt idx="47">
                  <c:v>1123</c:v>
                </c:pt>
                <c:pt idx="48">
                  <c:v>1199</c:v>
                </c:pt>
                <c:pt idx="49">
                  <c:v>1232</c:v>
                </c:pt>
                <c:pt idx="50">
                  <c:v>1288</c:v>
                </c:pt>
                <c:pt idx="51">
                  <c:v>1241</c:v>
                </c:pt>
                <c:pt idx="52">
                  <c:v>1156</c:v>
                </c:pt>
                <c:pt idx="53">
                  <c:v>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B-4EB2-97E5-F6A5394C07B0}"/>
            </c:ext>
          </c:extLst>
        </c:ser>
        <c:ser>
          <c:idx val="1"/>
          <c:order val="1"/>
          <c:tx>
            <c:strRef>
              <c:f>'Cenário #2'!$E$1</c:f>
              <c:strCache>
                <c:ptCount val="1"/>
                <c:pt idx="0">
                  <c:v>Previsão</c:v>
                </c:pt>
              </c:strCache>
            </c:strRef>
          </c:tx>
          <c:cat>
            <c:numRef>
              <c:f>('Cenário #2'!$A$2:$A$55,'Cenário #2'!$S$19:$S$30)</c:f>
              <c:numCache>
                <c:formatCode>mmm\-yy</c:formatCod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numCache>
            </c:numRef>
          </c:cat>
          <c:val>
            <c:numRef>
              <c:f>('Cenário #2'!$E$2:$E$55,'Cenário #2'!$T$19:$T$30)</c:f>
              <c:numCache>
                <c:formatCode>0</c:formatCode>
                <c:ptCount val="66"/>
                <c:pt idx="0">
                  <c:v>1125.230805702636</c:v>
                </c:pt>
                <c:pt idx="1">
                  <c:v>1210.7850677951151</c:v>
                </c:pt>
                <c:pt idx="2">
                  <c:v>1304.3960120047821</c:v>
                </c:pt>
                <c:pt idx="3">
                  <c:v>1255.7972315063907</c:v>
                </c:pt>
                <c:pt idx="4">
                  <c:v>1171.861750531499</c:v>
                </c:pt>
                <c:pt idx="5">
                  <c:v>1084.5279914209027</c:v>
                </c:pt>
                <c:pt idx="6">
                  <c:v>996.16279071886527</c:v>
                </c:pt>
                <c:pt idx="7">
                  <c:v>923.8660831687115</c:v>
                </c:pt>
                <c:pt idx="8">
                  <c:v>845.61748087545379</c:v>
                </c:pt>
                <c:pt idx="9">
                  <c:v>893.75425039662434</c:v>
                </c:pt>
                <c:pt idx="10">
                  <c:v>979.03508546308126</c:v>
                </c:pt>
                <c:pt idx="11">
                  <c:v>1074.9382325677996</c:v>
                </c:pt>
                <c:pt idx="12">
                  <c:v>1125.230805702636</c:v>
                </c:pt>
                <c:pt idx="13">
                  <c:v>1210.7850677951151</c:v>
                </c:pt>
                <c:pt idx="14">
                  <c:v>1304.3960120047821</c:v>
                </c:pt>
                <c:pt idx="15">
                  <c:v>1255.7972315063907</c:v>
                </c:pt>
                <c:pt idx="16">
                  <c:v>1171.861750531499</c:v>
                </c:pt>
                <c:pt idx="17">
                  <c:v>1084.5279914209027</c:v>
                </c:pt>
                <c:pt idx="18">
                  <c:v>996.16279071886527</c:v>
                </c:pt>
                <c:pt idx="19">
                  <c:v>923.8660831687115</c:v>
                </c:pt>
                <c:pt idx="20">
                  <c:v>845.61748087545379</c:v>
                </c:pt>
                <c:pt idx="21">
                  <c:v>893.75425039662434</c:v>
                </c:pt>
                <c:pt idx="22">
                  <c:v>979.03508546308126</c:v>
                </c:pt>
                <c:pt idx="23">
                  <c:v>1074.9382325677996</c:v>
                </c:pt>
                <c:pt idx="24">
                  <c:v>1125.230805702636</c:v>
                </c:pt>
                <c:pt idx="25">
                  <c:v>1210.7850677951151</c:v>
                </c:pt>
                <c:pt idx="26">
                  <c:v>1304.3960120047821</c:v>
                </c:pt>
                <c:pt idx="27">
                  <c:v>1255.7972315063907</c:v>
                </c:pt>
                <c:pt idx="28">
                  <c:v>1171.861750531499</c:v>
                </c:pt>
                <c:pt idx="29">
                  <c:v>1084.5279914209027</c:v>
                </c:pt>
                <c:pt idx="30">
                  <c:v>996.16279071886527</c:v>
                </c:pt>
                <c:pt idx="31">
                  <c:v>923.8660831687115</c:v>
                </c:pt>
                <c:pt idx="32">
                  <c:v>845.61748087545379</c:v>
                </c:pt>
                <c:pt idx="33">
                  <c:v>893.75425039662434</c:v>
                </c:pt>
                <c:pt idx="34">
                  <c:v>979.03508546308126</c:v>
                </c:pt>
                <c:pt idx="35">
                  <c:v>1074.9382325677996</c:v>
                </c:pt>
                <c:pt idx="36">
                  <c:v>1125.230805702636</c:v>
                </c:pt>
                <c:pt idx="37">
                  <c:v>1210.7850677951151</c:v>
                </c:pt>
                <c:pt idx="38">
                  <c:v>1304.3960120047821</c:v>
                </c:pt>
                <c:pt idx="39">
                  <c:v>1255.7972315063907</c:v>
                </c:pt>
                <c:pt idx="40">
                  <c:v>1171.861750531499</c:v>
                </c:pt>
                <c:pt idx="41">
                  <c:v>1084.5279914209027</c:v>
                </c:pt>
                <c:pt idx="42">
                  <c:v>996.16279071886527</c:v>
                </c:pt>
                <c:pt idx="43">
                  <c:v>923.8660831687115</c:v>
                </c:pt>
                <c:pt idx="44">
                  <c:v>845.61748087545379</c:v>
                </c:pt>
                <c:pt idx="45">
                  <c:v>893.75425039662434</c:v>
                </c:pt>
                <c:pt idx="46">
                  <c:v>979.03508546308126</c:v>
                </c:pt>
                <c:pt idx="47">
                  <c:v>1074.9382325677996</c:v>
                </c:pt>
                <c:pt idx="48">
                  <c:v>1125.230805702636</c:v>
                </c:pt>
                <c:pt idx="49">
                  <c:v>1210.7850677951151</c:v>
                </c:pt>
                <c:pt idx="50">
                  <c:v>1304.3960120047821</c:v>
                </c:pt>
                <c:pt idx="51">
                  <c:v>1255.7972315063907</c:v>
                </c:pt>
                <c:pt idx="52">
                  <c:v>1171.861750531499</c:v>
                </c:pt>
                <c:pt idx="53">
                  <c:v>1084.5279914209027</c:v>
                </c:pt>
                <c:pt idx="54">
                  <c:v>996.16279071886527</c:v>
                </c:pt>
                <c:pt idx="55">
                  <c:v>923.8660831687115</c:v>
                </c:pt>
                <c:pt idx="56">
                  <c:v>845.61748087545379</c:v>
                </c:pt>
                <c:pt idx="57">
                  <c:v>893.75425039662434</c:v>
                </c:pt>
                <c:pt idx="58">
                  <c:v>979.03508546308126</c:v>
                </c:pt>
                <c:pt idx="59">
                  <c:v>1074.9382325677996</c:v>
                </c:pt>
                <c:pt idx="60">
                  <c:v>1125.230805702636</c:v>
                </c:pt>
                <c:pt idx="61">
                  <c:v>1210.7850677951151</c:v>
                </c:pt>
                <c:pt idx="62">
                  <c:v>1304.3960120047821</c:v>
                </c:pt>
                <c:pt idx="63">
                  <c:v>1255.7972315063907</c:v>
                </c:pt>
                <c:pt idx="64">
                  <c:v>1171.861750531499</c:v>
                </c:pt>
                <c:pt idx="65">
                  <c:v>1084.5279914209027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B-4EB2-97E5-F6A5394C0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256896"/>
        <c:axId val="2038950512"/>
      </c:lineChart>
      <c:dateAx>
        <c:axId val="2039256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38950512"/>
        <c:crosses val="autoZero"/>
        <c:auto val="1"/>
        <c:lblOffset val="100"/>
        <c:baseTimeUnit val="months"/>
      </c:dateAx>
      <c:valAx>
        <c:axId val="203895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92568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'Cenário #3'!$C$1</c:f>
              <c:strCache>
                <c:ptCount val="1"/>
                <c:pt idx="0">
                  <c:v>Demanda</c:v>
                </c:pt>
              </c:strCache>
            </c:strRef>
          </c:tx>
          <c:cat>
            <c:numRef>
              <c:f>'Cenário #3'!$A$2:$A$56</c:f>
              <c:numCache>
                <c:formatCode>mmm\-yy</c:formatCode>
                <c:ptCount val="5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</c:numCache>
            </c:numRef>
          </c:cat>
          <c:val>
            <c:numRef>
              <c:f>'Cenário #3'!$C$2:$C$56</c:f>
              <c:numCache>
                <c:formatCode>General</c:formatCode>
                <c:ptCount val="55"/>
                <c:pt idx="0">
                  <c:v>2178</c:v>
                </c:pt>
                <c:pt idx="1">
                  <c:v>2388</c:v>
                </c:pt>
                <c:pt idx="2">
                  <c:v>2443</c:v>
                </c:pt>
                <c:pt idx="3">
                  <c:v>2469</c:v>
                </c:pt>
                <c:pt idx="4">
                  <c:v>2325</c:v>
                </c:pt>
                <c:pt idx="5">
                  <c:v>2294</c:v>
                </c:pt>
                <c:pt idx="6">
                  <c:v>2265</c:v>
                </c:pt>
                <c:pt idx="7">
                  <c:v>2178</c:v>
                </c:pt>
                <c:pt idx="8">
                  <c:v>2140</c:v>
                </c:pt>
                <c:pt idx="9">
                  <c:v>2223</c:v>
                </c:pt>
                <c:pt idx="10">
                  <c:v>2207</c:v>
                </c:pt>
                <c:pt idx="11">
                  <c:v>2308</c:v>
                </c:pt>
                <c:pt idx="12">
                  <c:v>2447</c:v>
                </c:pt>
                <c:pt idx="13">
                  <c:v>2650</c:v>
                </c:pt>
                <c:pt idx="14">
                  <c:v>2798</c:v>
                </c:pt>
                <c:pt idx="15">
                  <c:v>2799</c:v>
                </c:pt>
                <c:pt idx="16">
                  <c:v>2730</c:v>
                </c:pt>
                <c:pt idx="17">
                  <c:v>2576</c:v>
                </c:pt>
                <c:pt idx="18">
                  <c:v>2643</c:v>
                </c:pt>
                <c:pt idx="19">
                  <c:v>2578</c:v>
                </c:pt>
                <c:pt idx="20">
                  <c:v>2542</c:v>
                </c:pt>
                <c:pt idx="21">
                  <c:v>2615</c:v>
                </c:pt>
                <c:pt idx="22">
                  <c:v>2732</c:v>
                </c:pt>
                <c:pt idx="23">
                  <c:v>2781</c:v>
                </c:pt>
                <c:pt idx="24">
                  <c:v>2769</c:v>
                </c:pt>
                <c:pt idx="25">
                  <c:v>2948</c:v>
                </c:pt>
                <c:pt idx="26">
                  <c:v>3174</c:v>
                </c:pt>
                <c:pt idx="27">
                  <c:v>3146</c:v>
                </c:pt>
                <c:pt idx="28">
                  <c:v>3087</c:v>
                </c:pt>
                <c:pt idx="29">
                  <c:v>3089</c:v>
                </c:pt>
                <c:pt idx="30">
                  <c:v>2909</c:v>
                </c:pt>
                <c:pt idx="31">
                  <c:v>2808</c:v>
                </c:pt>
                <c:pt idx="32">
                  <c:v>2706</c:v>
                </c:pt>
                <c:pt idx="33">
                  <c:v>2718</c:v>
                </c:pt>
                <c:pt idx="34">
                  <c:v>3139</c:v>
                </c:pt>
                <c:pt idx="35">
                  <c:v>3310</c:v>
                </c:pt>
                <c:pt idx="36">
                  <c:v>3310</c:v>
                </c:pt>
                <c:pt idx="37">
                  <c:v>3478</c:v>
                </c:pt>
                <c:pt idx="38">
                  <c:v>3574</c:v>
                </c:pt>
                <c:pt idx="39">
                  <c:v>3577</c:v>
                </c:pt>
                <c:pt idx="40">
                  <c:v>3587</c:v>
                </c:pt>
                <c:pt idx="41">
                  <c:v>3567</c:v>
                </c:pt>
                <c:pt idx="42">
                  <c:v>3452</c:v>
                </c:pt>
                <c:pt idx="43">
                  <c:v>3488</c:v>
                </c:pt>
                <c:pt idx="44">
                  <c:v>3358</c:v>
                </c:pt>
                <c:pt idx="45">
                  <c:v>3498</c:v>
                </c:pt>
                <c:pt idx="46">
                  <c:v>3660</c:v>
                </c:pt>
                <c:pt idx="47">
                  <c:v>3755</c:v>
                </c:pt>
                <c:pt idx="48">
                  <c:v>3877</c:v>
                </c:pt>
                <c:pt idx="49">
                  <c:v>3964</c:v>
                </c:pt>
                <c:pt idx="50">
                  <c:v>3926</c:v>
                </c:pt>
                <c:pt idx="51">
                  <c:v>4005</c:v>
                </c:pt>
                <c:pt idx="52">
                  <c:v>3899</c:v>
                </c:pt>
                <c:pt idx="53">
                  <c:v>3870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C-431F-A5A0-A9398A3FE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508000"/>
        <c:axId val="1962274608"/>
      </c:lineChart>
      <c:dateAx>
        <c:axId val="1918508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62274608"/>
        <c:crosses val="autoZero"/>
        <c:auto val="1"/>
        <c:lblOffset val="100"/>
        <c:baseTimeUnit val="months"/>
      </c:dateAx>
      <c:valAx>
        <c:axId val="196227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850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'Cenário #3'!$C$1</c:f>
              <c:strCache>
                <c:ptCount val="1"/>
                <c:pt idx="0">
                  <c:v>Demanda</c:v>
                </c:pt>
              </c:strCache>
            </c:strRef>
          </c:tx>
          <c:cat>
            <c:numRef>
              <c:f>'Cenário #3'!$A$2:$A$67</c:f>
              <c:numCache>
                <c:formatCode>mmm\-yy</c:formatCod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numCache>
            </c:numRef>
          </c:cat>
          <c:val>
            <c:numRef>
              <c:f>'Cenário #3'!$C$2:$C$56</c:f>
              <c:numCache>
                <c:formatCode>General</c:formatCode>
                <c:ptCount val="55"/>
                <c:pt idx="0">
                  <c:v>2178</c:v>
                </c:pt>
                <c:pt idx="1">
                  <c:v>2388</c:v>
                </c:pt>
                <c:pt idx="2">
                  <c:v>2443</c:v>
                </c:pt>
                <c:pt idx="3">
                  <c:v>2469</c:v>
                </c:pt>
                <c:pt idx="4">
                  <c:v>2325</c:v>
                </c:pt>
                <c:pt idx="5">
                  <c:v>2294</c:v>
                </c:pt>
                <c:pt idx="6">
                  <c:v>2265</c:v>
                </c:pt>
                <c:pt idx="7">
                  <c:v>2178</c:v>
                </c:pt>
                <c:pt idx="8">
                  <c:v>2140</c:v>
                </c:pt>
                <c:pt idx="9">
                  <c:v>2223</c:v>
                </c:pt>
                <c:pt idx="10">
                  <c:v>2207</c:v>
                </c:pt>
                <c:pt idx="11">
                  <c:v>2308</c:v>
                </c:pt>
                <c:pt idx="12">
                  <c:v>2447</c:v>
                </c:pt>
                <c:pt idx="13">
                  <c:v>2650</c:v>
                </c:pt>
                <c:pt idx="14">
                  <c:v>2798</c:v>
                </c:pt>
                <c:pt idx="15">
                  <c:v>2799</c:v>
                </c:pt>
                <c:pt idx="16">
                  <c:v>2730</c:v>
                </c:pt>
                <c:pt idx="17">
                  <c:v>2576</c:v>
                </c:pt>
                <c:pt idx="18">
                  <c:v>2643</c:v>
                </c:pt>
                <c:pt idx="19">
                  <c:v>2578</c:v>
                </c:pt>
                <c:pt idx="20">
                  <c:v>2542</c:v>
                </c:pt>
                <c:pt idx="21">
                  <c:v>2615</c:v>
                </c:pt>
                <c:pt idx="22">
                  <c:v>2732</c:v>
                </c:pt>
                <c:pt idx="23">
                  <c:v>2781</c:v>
                </c:pt>
                <c:pt idx="24">
                  <c:v>2769</c:v>
                </c:pt>
                <c:pt idx="25">
                  <c:v>2948</c:v>
                </c:pt>
                <c:pt idx="26">
                  <c:v>3174</c:v>
                </c:pt>
                <c:pt idx="27">
                  <c:v>3146</c:v>
                </c:pt>
                <c:pt idx="28">
                  <c:v>3087</c:v>
                </c:pt>
                <c:pt idx="29">
                  <c:v>3089</c:v>
                </c:pt>
                <c:pt idx="30">
                  <c:v>2909</c:v>
                </c:pt>
                <c:pt idx="31">
                  <c:v>2808</c:v>
                </c:pt>
                <c:pt idx="32">
                  <c:v>2706</c:v>
                </c:pt>
                <c:pt idx="33">
                  <c:v>2718</c:v>
                </c:pt>
                <c:pt idx="34">
                  <c:v>3139</c:v>
                </c:pt>
                <c:pt idx="35">
                  <c:v>3310</c:v>
                </c:pt>
                <c:pt idx="36">
                  <c:v>3310</c:v>
                </c:pt>
                <c:pt idx="37">
                  <c:v>3478</c:v>
                </c:pt>
                <c:pt idx="38">
                  <c:v>3574</c:v>
                </c:pt>
                <c:pt idx="39">
                  <c:v>3577</c:v>
                </c:pt>
                <c:pt idx="40">
                  <c:v>3587</c:v>
                </c:pt>
                <c:pt idx="41">
                  <c:v>3567</c:v>
                </c:pt>
                <c:pt idx="42">
                  <c:v>3452</c:v>
                </c:pt>
                <c:pt idx="43">
                  <c:v>3488</c:v>
                </c:pt>
                <c:pt idx="44">
                  <c:v>3358</c:v>
                </c:pt>
                <c:pt idx="45">
                  <c:v>3498</c:v>
                </c:pt>
                <c:pt idx="46">
                  <c:v>3660</c:v>
                </c:pt>
                <c:pt idx="47">
                  <c:v>3755</c:v>
                </c:pt>
                <c:pt idx="48">
                  <c:v>3877</c:v>
                </c:pt>
                <c:pt idx="49">
                  <c:v>3964</c:v>
                </c:pt>
                <c:pt idx="50">
                  <c:v>3926</c:v>
                </c:pt>
                <c:pt idx="51">
                  <c:v>4005</c:v>
                </c:pt>
                <c:pt idx="52">
                  <c:v>3899</c:v>
                </c:pt>
                <c:pt idx="53">
                  <c:v>3870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BB-4DF8-8AC4-1D238264A133}"/>
            </c:ext>
          </c:extLst>
        </c:ser>
        <c:ser>
          <c:idx val="1"/>
          <c:order val="1"/>
          <c:tx>
            <c:strRef>
              <c:f>'Cenário #3'!$H$1</c:f>
              <c:strCache>
                <c:ptCount val="1"/>
                <c:pt idx="0">
                  <c:v>Previsão</c:v>
                </c:pt>
              </c:strCache>
            </c:strRef>
          </c:tx>
          <c:cat>
            <c:numRef>
              <c:f>'Cenário #3'!$A$2:$A$67</c:f>
              <c:numCache>
                <c:formatCode>mmm\-yy</c:formatCod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numCache>
            </c:numRef>
          </c:cat>
          <c:val>
            <c:numRef>
              <c:f>'Cenário #3'!$H$2:$H$67</c:f>
              <c:numCache>
                <c:formatCode>0.00</c:formatCode>
                <c:ptCount val="66"/>
                <c:pt idx="0">
                  <c:v>2067.8405840287714</c:v>
                </c:pt>
                <c:pt idx="1">
                  <c:v>2212.1343365812095</c:v>
                </c:pt>
                <c:pt idx="2">
                  <c:v>2340.0797421613775</c:v>
                </c:pt>
                <c:pt idx="3">
                  <c:v>2343.3854326909709</c:v>
                </c:pt>
                <c:pt idx="4">
                  <c:v>2314.8088235586915</c:v>
                </c:pt>
                <c:pt idx="5">
                  <c:v>2270.1877157776798</c:v>
                </c:pt>
                <c:pt idx="6">
                  <c:v>2231.0209628357156</c:v>
                </c:pt>
                <c:pt idx="7">
                  <c:v>2189.9121470173236</c:v>
                </c:pt>
                <c:pt idx="8">
                  <c:v>2140.2598430709013</c:v>
                </c:pt>
                <c:pt idx="9">
                  <c:v>2209.1227365625305</c:v>
                </c:pt>
                <c:pt idx="10">
                  <c:v>2343.4722227476004</c:v>
                </c:pt>
                <c:pt idx="11">
                  <c:v>2434.3269914055386</c:v>
                </c:pt>
                <c:pt idx="12">
                  <c:v>2468.0764068496997</c:v>
                </c:pt>
                <c:pt idx="13">
                  <c:v>2633.502181668513</c:v>
                </c:pt>
                <c:pt idx="14">
                  <c:v>2778.8538410895694</c:v>
                </c:pt>
                <c:pt idx="15">
                  <c:v>2776.0193161571419</c:v>
                </c:pt>
                <c:pt idx="16">
                  <c:v>2735.6916635150801</c:v>
                </c:pt>
                <c:pt idx="17">
                  <c:v>2676.7965978524539</c:v>
                </c:pt>
                <c:pt idx="18">
                  <c:v>2624.7382696501672</c:v>
                </c:pt>
                <c:pt idx="19">
                  <c:v>2570.7737980486754</c:v>
                </c:pt>
                <c:pt idx="20">
                  <c:v>2507.1685238900136</c:v>
                </c:pt>
                <c:pt idx="21">
                  <c:v>2582.5026099892248</c:v>
                </c:pt>
                <c:pt idx="22">
                  <c:v>2734.05816447489</c:v>
                </c:pt>
                <c:pt idx="23">
                  <c:v>2834.4976464256742</c:v>
                </c:pt>
                <c:pt idx="24">
                  <c:v>2868.3122296706279</c:v>
                </c:pt>
                <c:pt idx="25">
                  <c:v>3054.870026755817</c:v>
                </c:pt>
                <c:pt idx="26">
                  <c:v>3217.6279400177623</c:v>
                </c:pt>
                <c:pt idx="27">
                  <c:v>3208.6531996233134</c:v>
                </c:pt>
                <c:pt idx="28">
                  <c:v>3156.5745034714687</c:v>
                </c:pt>
                <c:pt idx="29">
                  <c:v>3083.405479927228</c:v>
                </c:pt>
                <c:pt idx="30">
                  <c:v>3018.4555764646193</c:v>
                </c:pt>
                <c:pt idx="31">
                  <c:v>2951.6354490800272</c:v>
                </c:pt>
                <c:pt idx="32">
                  <c:v>2874.0772047091268</c:v>
                </c:pt>
                <c:pt idx="33">
                  <c:v>2955.8824834159191</c:v>
                </c:pt>
                <c:pt idx="34">
                  <c:v>3124.644106202179</c:v>
                </c:pt>
                <c:pt idx="35">
                  <c:v>3234.6683014458099</c:v>
                </c:pt>
                <c:pt idx="36">
                  <c:v>3268.5480524915561</c:v>
                </c:pt>
                <c:pt idx="37">
                  <c:v>3476.2378718431205</c:v>
                </c:pt>
                <c:pt idx="38">
                  <c:v>3656.4020389459547</c:v>
                </c:pt>
                <c:pt idx="39">
                  <c:v>3641.2870830894849</c:v>
                </c:pt>
                <c:pt idx="40">
                  <c:v>3577.4573434278568</c:v>
                </c:pt>
                <c:pt idx="41">
                  <c:v>3490.0143620020021</c:v>
                </c:pt>
                <c:pt idx="42">
                  <c:v>3412.1728832790709</c:v>
                </c:pt>
                <c:pt idx="43">
                  <c:v>3332.497100111379</c:v>
                </c:pt>
                <c:pt idx="44">
                  <c:v>3240.9858855282391</c:v>
                </c:pt>
                <c:pt idx="45">
                  <c:v>3329.2623568426138</c:v>
                </c:pt>
                <c:pt idx="46">
                  <c:v>3515.2300479294677</c:v>
                </c:pt>
                <c:pt idx="47">
                  <c:v>3634.8389564659465</c:v>
                </c:pt>
                <c:pt idx="48">
                  <c:v>3668.7838753124838</c:v>
                </c:pt>
                <c:pt idx="49">
                  <c:v>3897.6057169304245</c:v>
                </c:pt>
                <c:pt idx="50">
                  <c:v>4095.1761378741467</c:v>
                </c:pt>
                <c:pt idx="51">
                  <c:v>4073.9209665556564</c:v>
                </c:pt>
                <c:pt idx="52">
                  <c:v>3998.3401833842454</c:v>
                </c:pt>
                <c:pt idx="53">
                  <c:v>3896.6232440767767</c:v>
                </c:pt>
                <c:pt idx="54">
                  <c:v>3805.8901900935225</c:v>
                </c:pt>
                <c:pt idx="55">
                  <c:v>3713.3587511427313</c:v>
                </c:pt>
                <c:pt idx="56">
                  <c:v>3607.8945663473519</c:v>
                </c:pt>
                <c:pt idx="57">
                  <c:v>3702.6422302693081</c:v>
                </c:pt>
                <c:pt idx="58">
                  <c:v>3905.8159896567568</c:v>
                </c:pt>
                <c:pt idx="59">
                  <c:v>4035.0096114860821</c:v>
                </c:pt>
                <c:pt idx="60">
                  <c:v>4069.019698133412</c:v>
                </c:pt>
                <c:pt idx="61">
                  <c:v>4318.9735620177289</c:v>
                </c:pt>
                <c:pt idx="62">
                  <c:v>4533.9502368023395</c:v>
                </c:pt>
                <c:pt idx="63">
                  <c:v>4506.5548500218274</c:v>
                </c:pt>
                <c:pt idx="64">
                  <c:v>4419.2230233406335</c:v>
                </c:pt>
                <c:pt idx="65">
                  <c:v>4269.3480526453195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B-4DF8-8AC4-1D238264A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039472"/>
        <c:axId val="2021351408"/>
      </c:lineChart>
      <c:dateAx>
        <c:axId val="2039039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21351408"/>
        <c:crosses val="autoZero"/>
        <c:auto val="1"/>
        <c:lblOffset val="100"/>
        <c:baseTimeUnit val="months"/>
      </c:dateAx>
      <c:valAx>
        <c:axId val="202135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9039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'Cenário #5'!$B$1</c:f>
              <c:strCache>
                <c:ptCount val="1"/>
                <c:pt idx="0">
                  <c:v>Demanda</c:v>
                </c:pt>
              </c:strCache>
            </c:strRef>
          </c:tx>
          <c:cat>
            <c:numRef>
              <c:f>'Cenário #5'!$A$2:$A$56</c:f>
              <c:numCache>
                <c:formatCode>mmm\-yy</c:formatCode>
                <c:ptCount val="5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</c:numCache>
            </c:numRef>
          </c:cat>
          <c:val>
            <c:numRef>
              <c:f>'Cenário #5'!$B$2:$B$56</c:f>
              <c:numCache>
                <c:formatCode>0</c:formatCode>
                <c:ptCount val="55"/>
                <c:pt idx="0">
                  <c:v>1006.1471658886759</c:v>
                </c:pt>
                <c:pt idx="1">
                  <c:v>1092.37860185664</c:v>
                </c:pt>
                <c:pt idx="2">
                  <c:v>1007.2084006986825</c:v>
                </c:pt>
                <c:pt idx="3">
                  <c:v>1054.2037652659021</c:v>
                </c:pt>
                <c:pt idx="4">
                  <c:v>813.67376463384892</c:v>
                </c:pt>
                <c:pt idx="5">
                  <c:v>870.74275582552696</c:v>
                </c:pt>
                <c:pt idx="6">
                  <c:v>856.06765643738674</c:v>
                </c:pt>
                <c:pt idx="7">
                  <c:v>926.93046997428064</c:v>
                </c:pt>
                <c:pt idx="8">
                  <c:v>1091.6324886457205</c:v>
                </c:pt>
                <c:pt idx="9">
                  <c:v>885.21045596168346</c:v>
                </c:pt>
                <c:pt idx="10">
                  <c:v>940.79422879981678</c:v>
                </c:pt>
                <c:pt idx="11">
                  <c:v>896.24602713494733</c:v>
                </c:pt>
                <c:pt idx="12">
                  <c:v>885.99525236051375</c:v>
                </c:pt>
                <c:pt idx="13">
                  <c:v>878.7890655914141</c:v>
                </c:pt>
                <c:pt idx="14">
                  <c:v>1051.5001718767101</c:v>
                </c:pt>
                <c:pt idx="15">
                  <c:v>805.8165515054061</c:v>
                </c:pt>
                <c:pt idx="16">
                  <c:v>920.59314970097262</c:v>
                </c:pt>
                <c:pt idx="17">
                  <c:v>817.89299070901097</c:v>
                </c:pt>
                <c:pt idx="18">
                  <c:v>902.29802989528264</c:v>
                </c:pt>
                <c:pt idx="19">
                  <c:v>1007.116117003298</c:v>
                </c:pt>
                <c:pt idx="20">
                  <c:v>1098.9147000460198</c:v>
                </c:pt>
                <c:pt idx="21">
                  <c:v>962.16436917348096</c:v>
                </c:pt>
                <c:pt idx="22">
                  <c:v>967.11107661604876</c:v>
                </c:pt>
                <c:pt idx="23">
                  <c:v>1077.7672830336307</c:v>
                </c:pt>
                <c:pt idx="24">
                  <c:v>921.18260508154856</c:v>
                </c:pt>
                <c:pt idx="25">
                  <c:v>983.61059155876478</c:v>
                </c:pt>
                <c:pt idx="26">
                  <c:v>813.6007418791404</c:v>
                </c:pt>
                <c:pt idx="27">
                  <c:v>893.13843759353972</c:v>
                </c:pt>
                <c:pt idx="28">
                  <c:v>1030.0621664999101</c:v>
                </c:pt>
                <c:pt idx="29">
                  <c:v>800.57173891950163</c:v>
                </c:pt>
                <c:pt idx="30">
                  <c:v>998.69196920132333</c:v>
                </c:pt>
                <c:pt idx="31">
                  <c:v>920.40473422525361</c:v>
                </c:pt>
                <c:pt idx="32">
                  <c:v>1076.1691470874241</c:v>
                </c:pt>
                <c:pt idx="33">
                  <c:v>1022.5586893753705</c:v>
                </c:pt>
                <c:pt idx="34">
                  <c:v>819.72997313601002</c:v>
                </c:pt>
                <c:pt idx="35">
                  <c:v>900.98267572704174</c:v>
                </c:pt>
                <c:pt idx="36">
                  <c:v>1043.5002830268013</c:v>
                </c:pt>
                <c:pt idx="37">
                  <c:v>879.07718272743216</c:v>
                </c:pt>
                <c:pt idx="38">
                  <c:v>1085.2067136546038</c:v>
                </c:pt>
                <c:pt idx="39">
                  <c:v>916.86351021605219</c:v>
                </c:pt>
                <c:pt idx="40">
                  <c:v>1011.7246447810933</c:v>
                </c:pt>
                <c:pt idx="41">
                  <c:v>1089.588171896607</c:v>
                </c:pt>
                <c:pt idx="42">
                  <c:v>881.59380961476268</c:v>
                </c:pt>
                <c:pt idx="43">
                  <c:v>946.68139719683779</c:v>
                </c:pt>
                <c:pt idx="44">
                  <c:v>947.69484547153502</c:v>
                </c:pt>
                <c:pt idx="45">
                  <c:v>824.68612751820717</c:v>
                </c:pt>
                <c:pt idx="46">
                  <c:v>949.91526204832826</c:v>
                </c:pt>
                <c:pt idx="47">
                  <c:v>974.94722257221429</c:v>
                </c:pt>
                <c:pt idx="48">
                  <c:v>989.3059700351962</c:v>
                </c:pt>
                <c:pt idx="49">
                  <c:v>1002.618892712505</c:v>
                </c:pt>
                <c:pt idx="50">
                  <c:v>858.01362085992162</c:v>
                </c:pt>
                <c:pt idx="51">
                  <c:v>900.57991086258312</c:v>
                </c:pt>
                <c:pt idx="52">
                  <c:v>966.86543072536858</c:v>
                </c:pt>
                <c:pt idx="53">
                  <c:v>939.82218285909676</c:v>
                </c:pt>
                <c:pt idx="54">
                  <c:v>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6-44A5-9871-08D1AA22C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788976"/>
        <c:axId val="1918791024"/>
      </c:lineChart>
      <c:dateAx>
        <c:axId val="1918788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18791024"/>
        <c:crosses val="autoZero"/>
        <c:auto val="1"/>
        <c:lblOffset val="100"/>
        <c:baseTimeUnit val="months"/>
      </c:dateAx>
      <c:valAx>
        <c:axId val="1918791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1878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'Cenário #5'!$B$1</c:f>
              <c:strCache>
                <c:ptCount val="1"/>
                <c:pt idx="0">
                  <c:v>Demanda</c:v>
                </c:pt>
              </c:strCache>
            </c:strRef>
          </c:tx>
          <c:cat>
            <c:numRef>
              <c:f>'Cenário #5'!$A$8:$A$62</c:f>
              <c:numCache>
                <c:formatCode>mmm\-yy</c:formatCode>
                <c:ptCount val="55"/>
                <c:pt idx="0">
                  <c:v>40725</c:v>
                </c:pt>
                <c:pt idx="1">
                  <c:v>40756</c:v>
                </c:pt>
                <c:pt idx="2">
                  <c:v>40787</c:v>
                </c:pt>
                <c:pt idx="3">
                  <c:v>40817</c:v>
                </c:pt>
                <c:pt idx="4">
                  <c:v>40848</c:v>
                </c:pt>
                <c:pt idx="5">
                  <c:v>40878</c:v>
                </c:pt>
                <c:pt idx="6">
                  <c:v>40909</c:v>
                </c:pt>
                <c:pt idx="7">
                  <c:v>40940</c:v>
                </c:pt>
                <c:pt idx="8">
                  <c:v>40969</c:v>
                </c:pt>
                <c:pt idx="9">
                  <c:v>41000</c:v>
                </c:pt>
                <c:pt idx="10">
                  <c:v>41030</c:v>
                </c:pt>
                <c:pt idx="11">
                  <c:v>41061</c:v>
                </c:pt>
                <c:pt idx="12">
                  <c:v>41091</c:v>
                </c:pt>
                <c:pt idx="13">
                  <c:v>41122</c:v>
                </c:pt>
                <c:pt idx="14">
                  <c:v>41153</c:v>
                </c:pt>
                <c:pt idx="15">
                  <c:v>41183</c:v>
                </c:pt>
                <c:pt idx="16">
                  <c:v>41214</c:v>
                </c:pt>
                <c:pt idx="17">
                  <c:v>41244</c:v>
                </c:pt>
                <c:pt idx="18">
                  <c:v>41275</c:v>
                </c:pt>
                <c:pt idx="19">
                  <c:v>41306</c:v>
                </c:pt>
                <c:pt idx="20">
                  <c:v>41334</c:v>
                </c:pt>
                <c:pt idx="21">
                  <c:v>41365</c:v>
                </c:pt>
                <c:pt idx="22">
                  <c:v>41395</c:v>
                </c:pt>
                <c:pt idx="23">
                  <c:v>41426</c:v>
                </c:pt>
                <c:pt idx="24">
                  <c:v>41456</c:v>
                </c:pt>
                <c:pt idx="25">
                  <c:v>41487</c:v>
                </c:pt>
                <c:pt idx="26">
                  <c:v>41518</c:v>
                </c:pt>
                <c:pt idx="27">
                  <c:v>41548</c:v>
                </c:pt>
                <c:pt idx="28">
                  <c:v>41579</c:v>
                </c:pt>
                <c:pt idx="29">
                  <c:v>41609</c:v>
                </c:pt>
                <c:pt idx="30">
                  <c:v>41640</c:v>
                </c:pt>
                <c:pt idx="31">
                  <c:v>41671</c:v>
                </c:pt>
                <c:pt idx="32">
                  <c:v>41699</c:v>
                </c:pt>
                <c:pt idx="33">
                  <c:v>41730</c:v>
                </c:pt>
                <c:pt idx="34">
                  <c:v>41760</c:v>
                </c:pt>
                <c:pt idx="35">
                  <c:v>41791</c:v>
                </c:pt>
                <c:pt idx="36">
                  <c:v>41821</c:v>
                </c:pt>
                <c:pt idx="37">
                  <c:v>41852</c:v>
                </c:pt>
                <c:pt idx="38">
                  <c:v>41883</c:v>
                </c:pt>
                <c:pt idx="39">
                  <c:v>41913</c:v>
                </c:pt>
                <c:pt idx="40">
                  <c:v>41944</c:v>
                </c:pt>
                <c:pt idx="41">
                  <c:v>41974</c:v>
                </c:pt>
                <c:pt idx="42">
                  <c:v>42005</c:v>
                </c:pt>
                <c:pt idx="43">
                  <c:v>42036</c:v>
                </c:pt>
                <c:pt idx="44">
                  <c:v>42064</c:v>
                </c:pt>
                <c:pt idx="45">
                  <c:v>42095</c:v>
                </c:pt>
                <c:pt idx="46">
                  <c:v>42125</c:v>
                </c:pt>
                <c:pt idx="47">
                  <c:v>42156</c:v>
                </c:pt>
                <c:pt idx="48">
                  <c:v>42186</c:v>
                </c:pt>
                <c:pt idx="49">
                  <c:v>42217</c:v>
                </c:pt>
                <c:pt idx="50">
                  <c:v>42248</c:v>
                </c:pt>
                <c:pt idx="51">
                  <c:v>42278</c:v>
                </c:pt>
                <c:pt idx="52">
                  <c:v>42309</c:v>
                </c:pt>
                <c:pt idx="53">
                  <c:v>42339</c:v>
                </c:pt>
                <c:pt idx="54">
                  <c:v>42370</c:v>
                </c:pt>
              </c:numCache>
            </c:numRef>
          </c:cat>
          <c:val>
            <c:numRef>
              <c:f>'Cenário #5'!$B$8:$B$62</c:f>
              <c:numCache>
                <c:formatCode>0</c:formatCode>
                <c:ptCount val="55"/>
                <c:pt idx="0">
                  <c:v>856.06765643738674</c:v>
                </c:pt>
                <c:pt idx="1">
                  <c:v>926.93046997428064</c:v>
                </c:pt>
                <c:pt idx="2">
                  <c:v>1091.6324886457205</c:v>
                </c:pt>
                <c:pt idx="3">
                  <c:v>885.21045596168346</c:v>
                </c:pt>
                <c:pt idx="4">
                  <c:v>940.79422879981678</c:v>
                </c:pt>
                <c:pt idx="5">
                  <c:v>896.24602713494733</c:v>
                </c:pt>
                <c:pt idx="6">
                  <c:v>885.99525236051375</c:v>
                </c:pt>
                <c:pt idx="7">
                  <c:v>878.7890655914141</c:v>
                </c:pt>
                <c:pt idx="8">
                  <c:v>1051.5001718767101</c:v>
                </c:pt>
                <c:pt idx="9">
                  <c:v>805.8165515054061</c:v>
                </c:pt>
                <c:pt idx="10">
                  <c:v>920.59314970097262</c:v>
                </c:pt>
                <c:pt idx="11">
                  <c:v>817.89299070901097</c:v>
                </c:pt>
                <c:pt idx="12">
                  <c:v>902.29802989528264</c:v>
                </c:pt>
                <c:pt idx="13">
                  <c:v>1007.116117003298</c:v>
                </c:pt>
                <c:pt idx="14">
                  <c:v>1098.9147000460198</c:v>
                </c:pt>
                <c:pt idx="15">
                  <c:v>962.16436917348096</c:v>
                </c:pt>
                <c:pt idx="16">
                  <c:v>967.11107661604876</c:v>
                </c:pt>
                <c:pt idx="17">
                  <c:v>1077.7672830336307</c:v>
                </c:pt>
                <c:pt idx="18">
                  <c:v>921.18260508154856</c:v>
                </c:pt>
                <c:pt idx="19">
                  <c:v>983.61059155876478</c:v>
                </c:pt>
                <c:pt idx="20">
                  <c:v>813.6007418791404</c:v>
                </c:pt>
                <c:pt idx="21">
                  <c:v>893.13843759353972</c:v>
                </c:pt>
                <c:pt idx="22">
                  <c:v>1030.0621664999101</c:v>
                </c:pt>
                <c:pt idx="23">
                  <c:v>800.57173891950163</c:v>
                </c:pt>
                <c:pt idx="24">
                  <c:v>998.69196920132333</c:v>
                </c:pt>
                <c:pt idx="25">
                  <c:v>920.40473422525361</c:v>
                </c:pt>
                <c:pt idx="26">
                  <c:v>1076.1691470874241</c:v>
                </c:pt>
                <c:pt idx="27">
                  <c:v>1022.5586893753705</c:v>
                </c:pt>
                <c:pt idx="28">
                  <c:v>819.72997313601002</c:v>
                </c:pt>
                <c:pt idx="29">
                  <c:v>900.98267572704174</c:v>
                </c:pt>
                <c:pt idx="30">
                  <c:v>1043.5002830268013</c:v>
                </c:pt>
                <c:pt idx="31">
                  <c:v>879.07718272743216</c:v>
                </c:pt>
                <c:pt idx="32">
                  <c:v>1085.2067136546038</c:v>
                </c:pt>
                <c:pt idx="33">
                  <c:v>916.86351021605219</c:v>
                </c:pt>
                <c:pt idx="34">
                  <c:v>1011.7246447810933</c:v>
                </c:pt>
                <c:pt idx="35">
                  <c:v>1089.588171896607</c:v>
                </c:pt>
                <c:pt idx="36">
                  <c:v>881.59380961476268</c:v>
                </c:pt>
                <c:pt idx="37">
                  <c:v>946.68139719683779</c:v>
                </c:pt>
                <c:pt idx="38">
                  <c:v>947.69484547153502</c:v>
                </c:pt>
                <c:pt idx="39">
                  <c:v>824.68612751820717</c:v>
                </c:pt>
                <c:pt idx="40">
                  <c:v>949.91526204832826</c:v>
                </c:pt>
                <c:pt idx="41">
                  <c:v>974.94722257221429</c:v>
                </c:pt>
                <c:pt idx="42">
                  <c:v>989.3059700351962</c:v>
                </c:pt>
                <c:pt idx="43">
                  <c:v>1002.618892712505</c:v>
                </c:pt>
                <c:pt idx="44">
                  <c:v>858.01362085992162</c:v>
                </c:pt>
                <c:pt idx="45">
                  <c:v>900.57991086258312</c:v>
                </c:pt>
                <c:pt idx="46">
                  <c:v>966.86543072536858</c:v>
                </c:pt>
                <c:pt idx="47">
                  <c:v>939.82218285909676</c:v>
                </c:pt>
                <c:pt idx="48">
                  <c:v>943</c:v>
                </c:pt>
                <c:pt idx="49" formatCode="General">
                  <c:v>935</c:v>
                </c:pt>
                <c:pt idx="50" formatCode="General">
                  <c:v>924</c:v>
                </c:pt>
                <c:pt idx="51" formatCode="General">
                  <c:v>935</c:v>
                </c:pt>
                <c:pt idx="52" formatCode="General">
                  <c:v>941</c:v>
                </c:pt>
                <c:pt idx="53" formatCode="General">
                  <c:v>936</c:v>
                </c:pt>
                <c:pt idx="54" formatCode="General">
                  <c:v>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E-44C0-8616-4BC691EA5FCF}"/>
            </c:ext>
          </c:extLst>
        </c:ser>
        <c:ser>
          <c:idx val="1"/>
          <c:order val="1"/>
          <c:tx>
            <c:strRef>
              <c:f>'Cenário #5'!$C$1</c:f>
              <c:strCache>
                <c:ptCount val="1"/>
                <c:pt idx="0">
                  <c:v>Previsão</c:v>
                </c:pt>
              </c:strCache>
            </c:strRef>
          </c:tx>
          <c:cat>
            <c:numRef>
              <c:f>'Cenário #5'!$A$8:$A$62</c:f>
              <c:numCache>
                <c:formatCode>mmm\-yy</c:formatCode>
                <c:ptCount val="55"/>
                <c:pt idx="0">
                  <c:v>40725</c:v>
                </c:pt>
                <c:pt idx="1">
                  <c:v>40756</c:v>
                </c:pt>
                <c:pt idx="2">
                  <c:v>40787</c:v>
                </c:pt>
                <c:pt idx="3">
                  <c:v>40817</c:v>
                </c:pt>
                <c:pt idx="4">
                  <c:v>40848</c:v>
                </c:pt>
                <c:pt idx="5">
                  <c:v>40878</c:v>
                </c:pt>
                <c:pt idx="6">
                  <c:v>40909</c:v>
                </c:pt>
                <c:pt idx="7">
                  <c:v>40940</c:v>
                </c:pt>
                <c:pt idx="8">
                  <c:v>40969</c:v>
                </c:pt>
                <c:pt idx="9">
                  <c:v>41000</c:v>
                </c:pt>
                <c:pt idx="10">
                  <c:v>41030</c:v>
                </c:pt>
                <c:pt idx="11">
                  <c:v>41061</c:v>
                </c:pt>
                <c:pt idx="12">
                  <c:v>41091</c:v>
                </c:pt>
                <c:pt idx="13">
                  <c:v>41122</c:v>
                </c:pt>
                <c:pt idx="14">
                  <c:v>41153</c:v>
                </c:pt>
                <c:pt idx="15">
                  <c:v>41183</c:v>
                </c:pt>
                <c:pt idx="16">
                  <c:v>41214</c:v>
                </c:pt>
                <c:pt idx="17">
                  <c:v>41244</c:v>
                </c:pt>
                <c:pt idx="18">
                  <c:v>41275</c:v>
                </c:pt>
                <c:pt idx="19">
                  <c:v>41306</c:v>
                </c:pt>
                <c:pt idx="20">
                  <c:v>41334</c:v>
                </c:pt>
                <c:pt idx="21">
                  <c:v>41365</c:v>
                </c:pt>
                <c:pt idx="22">
                  <c:v>41395</c:v>
                </c:pt>
                <c:pt idx="23">
                  <c:v>41426</c:v>
                </c:pt>
                <c:pt idx="24">
                  <c:v>41456</c:v>
                </c:pt>
                <c:pt idx="25">
                  <c:v>41487</c:v>
                </c:pt>
                <c:pt idx="26">
                  <c:v>41518</c:v>
                </c:pt>
                <c:pt idx="27">
                  <c:v>41548</c:v>
                </c:pt>
                <c:pt idx="28">
                  <c:v>41579</c:v>
                </c:pt>
                <c:pt idx="29">
                  <c:v>41609</c:v>
                </c:pt>
                <c:pt idx="30">
                  <c:v>41640</c:v>
                </c:pt>
                <c:pt idx="31">
                  <c:v>41671</c:v>
                </c:pt>
                <c:pt idx="32">
                  <c:v>41699</c:v>
                </c:pt>
                <c:pt idx="33">
                  <c:v>41730</c:v>
                </c:pt>
                <c:pt idx="34">
                  <c:v>41760</c:v>
                </c:pt>
                <c:pt idx="35">
                  <c:v>41791</c:v>
                </c:pt>
                <c:pt idx="36">
                  <c:v>41821</c:v>
                </c:pt>
                <c:pt idx="37">
                  <c:v>41852</c:v>
                </c:pt>
                <c:pt idx="38">
                  <c:v>41883</c:v>
                </c:pt>
                <c:pt idx="39">
                  <c:v>41913</c:v>
                </c:pt>
                <c:pt idx="40">
                  <c:v>41944</c:v>
                </c:pt>
                <c:pt idx="41">
                  <c:v>41974</c:v>
                </c:pt>
                <c:pt idx="42">
                  <c:v>42005</c:v>
                </c:pt>
                <c:pt idx="43">
                  <c:v>42036</c:v>
                </c:pt>
                <c:pt idx="44">
                  <c:v>42064</c:v>
                </c:pt>
                <c:pt idx="45">
                  <c:v>42095</c:v>
                </c:pt>
                <c:pt idx="46">
                  <c:v>42125</c:v>
                </c:pt>
                <c:pt idx="47">
                  <c:v>42156</c:v>
                </c:pt>
                <c:pt idx="48">
                  <c:v>42186</c:v>
                </c:pt>
                <c:pt idx="49">
                  <c:v>42217</c:v>
                </c:pt>
                <c:pt idx="50">
                  <c:v>42248</c:v>
                </c:pt>
                <c:pt idx="51">
                  <c:v>42278</c:v>
                </c:pt>
                <c:pt idx="52">
                  <c:v>42309</c:v>
                </c:pt>
                <c:pt idx="53">
                  <c:v>42339</c:v>
                </c:pt>
                <c:pt idx="54">
                  <c:v>42370</c:v>
                </c:pt>
              </c:numCache>
            </c:numRef>
          </c:cat>
          <c:val>
            <c:numRef>
              <c:f>'Cenário #5'!$C$8:$C$62</c:f>
              <c:numCache>
                <c:formatCode>0</c:formatCode>
                <c:ptCount val="55"/>
                <c:pt idx="0">
                  <c:v>957.20315865809482</c:v>
                </c:pt>
                <c:pt idx="1">
                  <c:v>945.88648781318102</c:v>
                </c:pt>
                <c:pt idx="2">
                  <c:v>945.77990021162111</c:v>
                </c:pt>
                <c:pt idx="3">
                  <c:v>928.35162239204999</c:v>
                </c:pt>
                <c:pt idx="4">
                  <c:v>912.15026003975197</c:v>
                </c:pt>
                <c:pt idx="5">
                  <c:v>923.94629753990898</c:v>
                </c:pt>
                <c:pt idx="6">
                  <c:v>926.12522561633546</c:v>
                </c:pt>
                <c:pt idx="7">
                  <c:v>929.3711412097681</c:v>
                </c:pt>
                <c:pt idx="8">
                  <c:v>947.16681291011514</c:v>
                </c:pt>
                <c:pt idx="9">
                  <c:v>906.3359647472131</c:v>
                </c:pt>
                <c:pt idx="10">
                  <c:v>911.39063528139718</c:v>
                </c:pt>
                <c:pt idx="11">
                  <c:v>893.83331555413918</c:v>
                </c:pt>
                <c:pt idx="12">
                  <c:v>894.69788737704425</c:v>
                </c:pt>
                <c:pt idx="13">
                  <c:v>912.00086804029922</c:v>
                </c:pt>
                <c:pt idx="14">
                  <c:v>943.44738724810009</c:v>
                </c:pt>
                <c:pt idx="15">
                  <c:v>930.68512971906728</c:v>
                </c:pt>
                <c:pt idx="16">
                  <c:v>953.72720473487345</c:v>
                </c:pt>
                <c:pt idx="17">
                  <c:v>976.18065235382448</c:v>
                </c:pt>
                <c:pt idx="18">
                  <c:v>990.93631154990146</c:v>
                </c:pt>
                <c:pt idx="19">
                  <c:v>1002.5523917875418</c:v>
                </c:pt>
                <c:pt idx="20">
                  <c:v>974.90733819837635</c:v>
                </c:pt>
                <c:pt idx="21">
                  <c:v>945.51072927659334</c:v>
                </c:pt>
                <c:pt idx="22">
                  <c:v>955.21041460894037</c:v>
                </c:pt>
                <c:pt idx="23">
                  <c:v>931.41908065229086</c:v>
                </c:pt>
                <c:pt idx="24">
                  <c:v>920.12260724767555</c:v>
                </c:pt>
                <c:pt idx="25">
                  <c:v>920.01148283963335</c:v>
                </c:pt>
                <c:pt idx="26">
                  <c:v>933.23413362944177</c:v>
                </c:pt>
                <c:pt idx="27">
                  <c:v>963.08526898604612</c:v>
                </c:pt>
                <c:pt idx="28">
                  <c:v>952.59834549211337</c:v>
                </c:pt>
                <c:pt idx="29">
                  <c:v>934.15841823884637</c:v>
                </c:pt>
                <c:pt idx="30">
                  <c:v>968.86249596846062</c:v>
                </c:pt>
                <c:pt idx="31">
                  <c:v>951.77466932933328</c:v>
                </c:pt>
                <c:pt idx="32">
                  <c:v>975.31780924781197</c:v>
                </c:pt>
                <c:pt idx="33">
                  <c:v>952.55986112333028</c:v>
                </c:pt>
                <c:pt idx="34">
                  <c:v>951.012140467005</c:v>
                </c:pt>
                <c:pt idx="35">
                  <c:v>989.56331171851866</c:v>
                </c:pt>
                <c:pt idx="36">
                  <c:v>986.79347370247899</c:v>
                </c:pt>
                <c:pt idx="37">
                  <c:v>972.96220429819834</c:v>
                </c:pt>
                <c:pt idx="38">
                  <c:v>982.76472754735607</c:v>
                </c:pt>
                <c:pt idx="39">
                  <c:v>945.54750095644215</c:v>
                </c:pt>
                <c:pt idx="40">
                  <c:v>950.26917978962445</c:v>
                </c:pt>
                <c:pt idx="41">
                  <c:v>945.01526233121331</c:v>
                </c:pt>
                <c:pt idx="42">
                  <c:v>930.68923349386864</c:v>
                </c:pt>
                <c:pt idx="43">
                  <c:v>947.97853107926051</c:v>
                </c:pt>
                <c:pt idx="44">
                  <c:v>935.31170588827251</c:v>
                </c:pt>
                <c:pt idx="45">
                  <c:v>928.58100094413658</c:v>
                </c:pt>
                <c:pt idx="46">
                  <c:v>948.89232997373097</c:v>
                </c:pt>
                <c:pt idx="47">
                  <c:v>947.45046151812653</c:v>
                </c:pt>
                <c:pt idx="48">
                  <c:v>942.88657257923865</c:v>
                </c:pt>
                <c:pt idx="49">
                  <c:v>935.12857685992515</c:v>
                </c:pt>
                <c:pt idx="50">
                  <c:v>923.89730647242425</c:v>
                </c:pt>
                <c:pt idx="51">
                  <c:v>934.8953606352926</c:v>
                </c:pt>
                <c:pt idx="52">
                  <c:v>940.66965908349505</c:v>
                </c:pt>
                <c:pt idx="53">
                  <c:v>936.26031183701377</c:v>
                </c:pt>
                <c:pt idx="54">
                  <c:v>935.71428571428567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E-44C0-8616-4BC691EA5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503488"/>
        <c:axId val="2039505536"/>
      </c:lineChart>
      <c:dateAx>
        <c:axId val="2039503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39505536"/>
        <c:crosses val="autoZero"/>
        <c:auto val="1"/>
        <c:lblOffset val="100"/>
        <c:baseTimeUnit val="months"/>
      </c:dateAx>
      <c:valAx>
        <c:axId val="20395055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39503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</xdr:row>
      <xdr:rowOff>114300</xdr:rowOff>
    </xdr:from>
    <xdr:to>
      <xdr:col>15</xdr:col>
      <xdr:colOff>647700</xdr:colOff>
      <xdr:row>25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63500</xdr:colOff>
      <xdr:row>41</xdr:row>
      <xdr:rowOff>114300</xdr:rowOff>
    </xdr:from>
    <xdr:to>
      <xdr:col>15</xdr:col>
      <xdr:colOff>584200</xdr:colOff>
      <xdr:row>65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1</xdr:row>
      <xdr:rowOff>114300</xdr:rowOff>
    </xdr:from>
    <xdr:to>
      <xdr:col>16</xdr:col>
      <xdr:colOff>647700</xdr:colOff>
      <xdr:row>25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787400</xdr:colOff>
      <xdr:row>42</xdr:row>
      <xdr:rowOff>0</xdr:rowOff>
    </xdr:from>
    <xdr:to>
      <xdr:col>16</xdr:col>
      <xdr:colOff>482600</xdr:colOff>
      <xdr:row>65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1</xdr:row>
      <xdr:rowOff>114300</xdr:rowOff>
    </xdr:from>
    <xdr:to>
      <xdr:col>19</xdr:col>
      <xdr:colOff>647700</xdr:colOff>
      <xdr:row>25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88900</xdr:colOff>
      <xdr:row>42</xdr:row>
      <xdr:rowOff>38100</xdr:rowOff>
    </xdr:from>
    <xdr:to>
      <xdr:col>19</xdr:col>
      <xdr:colOff>609600</xdr:colOff>
      <xdr:row>65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</xdr:row>
      <xdr:rowOff>114300</xdr:rowOff>
    </xdr:from>
    <xdr:to>
      <xdr:col>15</xdr:col>
      <xdr:colOff>647700</xdr:colOff>
      <xdr:row>25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42</xdr:row>
      <xdr:rowOff>0</xdr:rowOff>
    </xdr:from>
    <xdr:to>
      <xdr:col>17</xdr:col>
      <xdr:colOff>279400</xdr:colOff>
      <xdr:row>65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workbookViewId="0" xr3:uid="{AEA406A1-0E4B-5B11-9CD5-51D6E497D94C}">
      <selection activeCell="F15" sqref="F15"/>
    </sheetView>
  </sheetViews>
  <sheetFormatPr defaultColWidth="11" defaultRowHeight="15.95"/>
  <cols>
    <col min="1" max="1" width="10.875" style="1"/>
    <col min="2" max="2" width="10.875" style="7"/>
    <col min="3" max="4" width="10.875" style="1"/>
    <col min="5" max="5" width="5.875" style="1" bestFit="1" customWidth="1"/>
    <col min="7" max="7" width="7.5" bestFit="1" customWidth="1"/>
    <col min="8" max="8" width="9.125" bestFit="1" customWidth="1"/>
    <col min="9" max="9" width="7.5" bestFit="1" customWidth="1"/>
    <col min="10" max="10" width="9.125" bestFit="1" customWidth="1"/>
    <col min="11" max="11" width="7.5" bestFit="1" customWidth="1"/>
    <col min="12" max="12" width="9.125" bestFit="1" customWidth="1"/>
    <col min="13" max="13" width="7.5" bestFit="1" customWidth="1"/>
    <col min="14" max="14" width="9.125" bestFit="1" customWidth="1"/>
    <col min="15" max="15" width="7.5" bestFit="1" customWidth="1"/>
    <col min="16" max="16" width="9.125" bestFit="1" customWidth="1"/>
    <col min="17" max="17" width="9.125" customWidth="1"/>
  </cols>
  <sheetData>
    <row r="1" spans="1:20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</row>
    <row r="2" spans="1:20">
      <c r="A2" s="2">
        <v>40544</v>
      </c>
      <c r="B2" s="7">
        <v>1</v>
      </c>
      <c r="C2" s="1">
        <v>1101</v>
      </c>
      <c r="D2" s="7">
        <f>B2*$S$4+$S$5</f>
        <v>1000.6680134680134</v>
      </c>
      <c r="E2" s="7">
        <f>ABS(C2-D2)</f>
        <v>100.33198653198656</v>
      </c>
    </row>
    <row r="3" spans="1:20">
      <c r="A3" s="2">
        <v>40575</v>
      </c>
      <c r="B3" s="7">
        <v>2</v>
      </c>
      <c r="C3" s="1">
        <v>1154</v>
      </c>
      <c r="D3" s="7">
        <f t="shared" ref="D3:D55" si="0">B3*$S$4+$S$5</f>
        <v>1034.3562924845944</v>
      </c>
      <c r="E3" s="7">
        <f t="shared" ref="E3:E55" si="1">ABS(C3-D3)</f>
        <v>119.64370751540559</v>
      </c>
      <c r="R3" s="14" t="s">
        <v>5</v>
      </c>
      <c r="S3" s="6"/>
    </row>
    <row r="4" spans="1:20">
      <c r="A4" s="2">
        <v>40603</v>
      </c>
      <c r="B4" s="7">
        <v>3</v>
      </c>
      <c r="C4" s="1">
        <v>1132</v>
      </c>
      <c r="D4" s="7">
        <f t="shared" si="0"/>
        <v>1068.0445715011754</v>
      </c>
      <c r="E4" s="7">
        <f t="shared" si="1"/>
        <v>63.955428498824631</v>
      </c>
      <c r="R4" s="5" t="s">
        <v>6</v>
      </c>
      <c r="S4" s="5">
        <f>SLOPE(C2:C55,B2:B55)</f>
        <v>33.6882790165809</v>
      </c>
    </row>
    <row r="5" spans="1:20">
      <c r="A5" s="2">
        <v>40634</v>
      </c>
      <c r="B5" s="7">
        <v>4</v>
      </c>
      <c r="C5" s="1">
        <v>1198</v>
      </c>
      <c r="D5" s="7">
        <f t="shared" si="0"/>
        <v>1101.7328505177561</v>
      </c>
      <c r="E5" s="7">
        <f t="shared" si="1"/>
        <v>96.267149482243894</v>
      </c>
      <c r="R5" s="5" t="s">
        <v>7</v>
      </c>
      <c r="S5" s="5">
        <f>INTERCEPT(C2:C55,B2:B55)</f>
        <v>966.97973445143259</v>
      </c>
    </row>
    <row r="6" spans="1:20">
      <c r="A6" s="2">
        <v>40664</v>
      </c>
      <c r="B6" s="7">
        <v>5</v>
      </c>
      <c r="C6" s="1">
        <v>1203</v>
      </c>
      <c r="D6" s="7">
        <f t="shared" si="0"/>
        <v>1135.4211295343371</v>
      </c>
      <c r="E6" s="7">
        <f t="shared" si="1"/>
        <v>67.578870465662931</v>
      </c>
    </row>
    <row r="7" spans="1:20">
      <c r="A7" s="2">
        <v>40695</v>
      </c>
      <c r="B7" s="7">
        <v>6</v>
      </c>
      <c r="C7" s="1">
        <v>1240</v>
      </c>
      <c r="D7" s="7">
        <f t="shared" si="0"/>
        <v>1169.109408550918</v>
      </c>
      <c r="E7" s="7">
        <f t="shared" si="1"/>
        <v>70.890591449081967</v>
      </c>
    </row>
    <row r="8" spans="1:20">
      <c r="A8" s="2">
        <v>40725</v>
      </c>
      <c r="B8" s="7">
        <v>7</v>
      </c>
      <c r="C8" s="1">
        <v>1280</v>
      </c>
      <c r="D8" s="7">
        <f t="shared" si="0"/>
        <v>1202.797687567499</v>
      </c>
      <c r="E8" s="7">
        <f t="shared" si="1"/>
        <v>77.202312432501003</v>
      </c>
      <c r="R8" s="3" t="s">
        <v>1</v>
      </c>
      <c r="S8" s="3" t="s">
        <v>0</v>
      </c>
      <c r="T8" s="3" t="s">
        <v>3</v>
      </c>
    </row>
    <row r="9" spans="1:20">
      <c r="A9" s="2">
        <v>40756</v>
      </c>
      <c r="B9" s="7">
        <v>8</v>
      </c>
      <c r="C9" s="1">
        <v>1257</v>
      </c>
      <c r="D9" s="7">
        <f t="shared" si="0"/>
        <v>1236.4859665840797</v>
      </c>
      <c r="E9" s="7">
        <f t="shared" si="1"/>
        <v>20.514033415920267</v>
      </c>
      <c r="R9" s="5">
        <v>55</v>
      </c>
      <c r="S9" s="4">
        <v>42186</v>
      </c>
      <c r="T9" s="8">
        <f>R9*$S$4+$S$5</f>
        <v>2819.8350803633821</v>
      </c>
    </row>
    <row r="10" spans="1:20">
      <c r="A10" s="2">
        <v>40787</v>
      </c>
      <c r="B10" s="7">
        <v>9</v>
      </c>
      <c r="C10" s="1">
        <v>1323</v>
      </c>
      <c r="D10" s="7">
        <f t="shared" si="0"/>
        <v>1270.1742456006607</v>
      </c>
      <c r="E10" s="7">
        <f t="shared" si="1"/>
        <v>52.825754399339303</v>
      </c>
      <c r="R10" s="5">
        <v>56</v>
      </c>
      <c r="S10" s="4">
        <v>42217</v>
      </c>
      <c r="T10" s="8">
        <f t="shared" ref="T10:T20" si="2">R10*$S$4+$S$5</f>
        <v>2853.523359379963</v>
      </c>
    </row>
    <row r="11" spans="1:20">
      <c r="A11" s="2">
        <v>40817</v>
      </c>
      <c r="B11" s="7">
        <v>10</v>
      </c>
      <c r="C11" s="1">
        <v>1321</v>
      </c>
      <c r="D11" s="7">
        <f t="shared" si="0"/>
        <v>1303.8625246172417</v>
      </c>
      <c r="E11" s="7">
        <f t="shared" si="1"/>
        <v>17.137475382758339</v>
      </c>
      <c r="R11" s="5">
        <v>57</v>
      </c>
      <c r="S11" s="4">
        <v>42248</v>
      </c>
      <c r="T11" s="8">
        <f t="shared" si="2"/>
        <v>2887.211638396544</v>
      </c>
    </row>
    <row r="12" spans="1:20">
      <c r="A12" s="2">
        <v>40848</v>
      </c>
      <c r="B12" s="7">
        <v>11</v>
      </c>
      <c r="C12" s="1">
        <v>1218</v>
      </c>
      <c r="D12" s="7">
        <f t="shared" si="0"/>
        <v>1337.5508036338224</v>
      </c>
      <c r="E12" s="7">
        <f t="shared" si="1"/>
        <v>119.5508036338224</v>
      </c>
      <c r="R12" s="5">
        <v>58</v>
      </c>
      <c r="S12" s="4">
        <v>42278</v>
      </c>
      <c r="T12" s="8">
        <f t="shared" si="2"/>
        <v>2920.899917413125</v>
      </c>
    </row>
    <row r="13" spans="1:20">
      <c r="A13" s="2">
        <v>40878</v>
      </c>
      <c r="B13" s="7">
        <v>12</v>
      </c>
      <c r="C13" s="1">
        <v>1278</v>
      </c>
      <c r="D13" s="7">
        <f t="shared" si="0"/>
        <v>1371.2390826504034</v>
      </c>
      <c r="E13" s="7">
        <f t="shared" si="1"/>
        <v>93.239082650403361</v>
      </c>
      <c r="R13" s="5">
        <v>59</v>
      </c>
      <c r="S13" s="4">
        <v>42309</v>
      </c>
      <c r="T13" s="8">
        <f t="shared" si="2"/>
        <v>2954.5881964297055</v>
      </c>
    </row>
    <row r="14" spans="1:20">
      <c r="A14" s="2">
        <v>40909</v>
      </c>
      <c r="B14" s="7">
        <v>13</v>
      </c>
      <c r="C14" s="1">
        <v>1324</v>
      </c>
      <c r="D14" s="7">
        <f t="shared" si="0"/>
        <v>1404.9273616669843</v>
      </c>
      <c r="E14" s="7">
        <f t="shared" si="1"/>
        <v>80.927361666984325</v>
      </c>
      <c r="R14" s="5">
        <v>60</v>
      </c>
      <c r="S14" s="4">
        <v>42339</v>
      </c>
      <c r="T14" s="8">
        <f t="shared" si="2"/>
        <v>2988.2764754462864</v>
      </c>
    </row>
    <row r="15" spans="1:20">
      <c r="A15" s="2">
        <v>40940</v>
      </c>
      <c r="B15" s="7">
        <v>14</v>
      </c>
      <c r="C15" s="1">
        <v>1452</v>
      </c>
      <c r="D15" s="7">
        <f t="shared" si="0"/>
        <v>1438.6156406835653</v>
      </c>
      <c r="E15" s="7">
        <f t="shared" si="1"/>
        <v>13.384359316434711</v>
      </c>
      <c r="R15" s="5">
        <v>61</v>
      </c>
      <c r="S15" s="4">
        <v>42370</v>
      </c>
      <c r="T15" s="8">
        <f t="shared" si="2"/>
        <v>3021.9647544628674</v>
      </c>
    </row>
    <row r="16" spans="1:20">
      <c r="A16" s="2">
        <v>40969</v>
      </c>
      <c r="B16" s="7">
        <v>15</v>
      </c>
      <c r="C16" s="1">
        <v>1509</v>
      </c>
      <c r="D16" s="7">
        <f t="shared" si="0"/>
        <v>1472.303919700146</v>
      </c>
      <c r="E16" s="7">
        <f t="shared" si="1"/>
        <v>36.696080299853975</v>
      </c>
      <c r="R16" s="5">
        <v>62</v>
      </c>
      <c r="S16" s="4">
        <v>42401</v>
      </c>
      <c r="T16" s="8">
        <f t="shared" si="2"/>
        <v>3055.6530334794484</v>
      </c>
    </row>
    <row r="17" spans="1:20">
      <c r="A17" s="2">
        <v>41000</v>
      </c>
      <c r="B17" s="7">
        <v>16</v>
      </c>
      <c r="C17" s="1">
        <v>1512</v>
      </c>
      <c r="D17" s="7">
        <f t="shared" si="0"/>
        <v>1505.992198716727</v>
      </c>
      <c r="E17" s="7">
        <f t="shared" si="1"/>
        <v>6.007801283273011</v>
      </c>
      <c r="R17" s="5">
        <v>63</v>
      </c>
      <c r="S17" s="4">
        <v>42430</v>
      </c>
      <c r="T17" s="8">
        <f t="shared" si="2"/>
        <v>3089.3413124960293</v>
      </c>
    </row>
    <row r="18" spans="1:20">
      <c r="A18" s="2">
        <v>41030</v>
      </c>
      <c r="B18" s="7">
        <v>17</v>
      </c>
      <c r="C18" s="1">
        <v>1565</v>
      </c>
      <c r="D18" s="7">
        <f t="shared" si="0"/>
        <v>1539.6804777333077</v>
      </c>
      <c r="E18" s="7">
        <f t="shared" si="1"/>
        <v>25.319522266692275</v>
      </c>
      <c r="R18" s="5">
        <v>64</v>
      </c>
      <c r="S18" s="4">
        <v>42461</v>
      </c>
      <c r="T18" s="8">
        <f t="shared" si="2"/>
        <v>3123.0295915126103</v>
      </c>
    </row>
    <row r="19" spans="1:20">
      <c r="A19" s="2">
        <v>41061</v>
      </c>
      <c r="B19" s="7">
        <v>18</v>
      </c>
      <c r="C19" s="1">
        <v>1533</v>
      </c>
      <c r="D19" s="7">
        <f t="shared" si="0"/>
        <v>1573.3687567498887</v>
      </c>
      <c r="E19" s="7">
        <f t="shared" si="1"/>
        <v>40.368756749888689</v>
      </c>
      <c r="R19" s="5">
        <v>65</v>
      </c>
      <c r="S19" s="4">
        <v>42491</v>
      </c>
      <c r="T19" s="8">
        <f t="shared" si="2"/>
        <v>3156.7178705291913</v>
      </c>
    </row>
    <row r="20" spans="1:20">
      <c r="A20" s="2">
        <v>41091</v>
      </c>
      <c r="B20" s="7">
        <v>19</v>
      </c>
      <c r="C20" s="1">
        <v>1598</v>
      </c>
      <c r="D20" s="7">
        <f t="shared" si="0"/>
        <v>1607.0570357664697</v>
      </c>
      <c r="E20" s="7">
        <f t="shared" si="1"/>
        <v>9.057035766469653</v>
      </c>
      <c r="R20" s="5">
        <v>66</v>
      </c>
      <c r="S20" s="4">
        <v>42522</v>
      </c>
      <c r="T20" s="8">
        <f t="shared" si="2"/>
        <v>3190.4061495457722</v>
      </c>
    </row>
    <row r="21" spans="1:20">
      <c r="A21" s="2">
        <v>41122</v>
      </c>
      <c r="B21" s="7">
        <v>20</v>
      </c>
      <c r="C21" s="1">
        <v>1623</v>
      </c>
      <c r="D21" s="7">
        <f t="shared" si="0"/>
        <v>1640.7453147830506</v>
      </c>
      <c r="E21" s="7">
        <f t="shared" si="1"/>
        <v>17.745314783050617</v>
      </c>
    </row>
    <row r="22" spans="1:20">
      <c r="A22" s="2">
        <v>41153</v>
      </c>
      <c r="B22" s="7">
        <v>21</v>
      </c>
      <c r="C22" s="1">
        <v>1654</v>
      </c>
      <c r="D22" s="7">
        <f t="shared" si="0"/>
        <v>1674.4335937996316</v>
      </c>
      <c r="E22" s="7">
        <f t="shared" si="1"/>
        <v>20.433593799631581</v>
      </c>
    </row>
    <row r="23" spans="1:20">
      <c r="A23" s="2">
        <v>41183</v>
      </c>
      <c r="B23" s="7">
        <v>22</v>
      </c>
      <c r="C23" s="1">
        <v>1717</v>
      </c>
      <c r="D23" s="7">
        <f t="shared" si="0"/>
        <v>1708.1218728162125</v>
      </c>
      <c r="E23" s="7">
        <f t="shared" si="1"/>
        <v>8.8781271837874556</v>
      </c>
    </row>
    <row r="24" spans="1:20">
      <c r="A24" s="2">
        <v>41214</v>
      </c>
      <c r="B24" s="7">
        <v>23</v>
      </c>
      <c r="C24" s="1">
        <v>1745</v>
      </c>
      <c r="D24" s="7">
        <f t="shared" si="0"/>
        <v>1741.8101518327933</v>
      </c>
      <c r="E24" s="7">
        <f t="shared" si="1"/>
        <v>3.1898481672067192</v>
      </c>
    </row>
    <row r="25" spans="1:20">
      <c r="A25" s="2">
        <v>41244</v>
      </c>
      <c r="B25" s="7">
        <v>24</v>
      </c>
      <c r="C25" s="1">
        <v>1678</v>
      </c>
      <c r="D25" s="7">
        <f t="shared" si="0"/>
        <v>1775.498430849374</v>
      </c>
      <c r="E25" s="7">
        <f t="shared" si="1"/>
        <v>97.498430849374017</v>
      </c>
    </row>
    <row r="26" spans="1:20">
      <c r="A26" s="2">
        <v>41275</v>
      </c>
      <c r="B26" s="7">
        <v>25</v>
      </c>
      <c r="C26" s="1">
        <v>1654</v>
      </c>
      <c r="D26" s="7">
        <f t="shared" si="0"/>
        <v>1809.186709865955</v>
      </c>
      <c r="E26" s="7">
        <f t="shared" si="1"/>
        <v>155.18670986595498</v>
      </c>
    </row>
    <row r="27" spans="1:20">
      <c r="A27" s="2">
        <v>41306</v>
      </c>
      <c r="B27" s="7">
        <v>26</v>
      </c>
      <c r="C27" s="1">
        <v>1704</v>
      </c>
      <c r="D27" s="7">
        <f t="shared" si="0"/>
        <v>1842.8749888825359</v>
      </c>
      <c r="E27" s="7">
        <f t="shared" si="1"/>
        <v>138.87498888253594</v>
      </c>
    </row>
    <row r="28" spans="1:20">
      <c r="A28" s="2">
        <v>41334</v>
      </c>
      <c r="B28" s="7">
        <v>27</v>
      </c>
      <c r="C28" s="1">
        <v>1787</v>
      </c>
      <c r="D28" s="7">
        <f t="shared" si="0"/>
        <v>1876.5632678991169</v>
      </c>
      <c r="E28" s="7">
        <f t="shared" si="1"/>
        <v>89.563267899116909</v>
      </c>
      <c r="G28" s="3" t="s">
        <v>0</v>
      </c>
      <c r="H28" s="3" t="s">
        <v>2</v>
      </c>
      <c r="I28" s="3" t="s">
        <v>0</v>
      </c>
      <c r="J28" s="3" t="s">
        <v>2</v>
      </c>
      <c r="K28" s="3" t="s">
        <v>0</v>
      </c>
      <c r="L28" s="3" t="s">
        <v>2</v>
      </c>
      <c r="M28" s="3" t="s">
        <v>0</v>
      </c>
      <c r="N28" s="3" t="s">
        <v>2</v>
      </c>
      <c r="O28" s="3" t="s">
        <v>0</v>
      </c>
      <c r="P28" s="3" t="s">
        <v>2</v>
      </c>
      <c r="Q28" s="11"/>
    </row>
    <row r="29" spans="1:20">
      <c r="A29" s="2">
        <v>41365</v>
      </c>
      <c r="B29" s="7">
        <v>28</v>
      </c>
      <c r="C29" s="1">
        <v>1823</v>
      </c>
      <c r="D29" s="7">
        <f t="shared" si="0"/>
        <v>1910.2515469156979</v>
      </c>
      <c r="E29" s="7">
        <f t="shared" si="1"/>
        <v>87.251546915697872</v>
      </c>
      <c r="G29" s="4">
        <v>40544</v>
      </c>
      <c r="H29" s="5">
        <v>1101</v>
      </c>
      <c r="I29" s="4">
        <v>40909</v>
      </c>
      <c r="J29" s="5">
        <v>1324</v>
      </c>
      <c r="K29" s="4">
        <v>41275</v>
      </c>
      <c r="L29" s="5">
        <v>1654</v>
      </c>
      <c r="M29" s="4">
        <v>41640</v>
      </c>
      <c r="N29" s="5">
        <v>2187</v>
      </c>
      <c r="O29" s="4">
        <v>42005</v>
      </c>
      <c r="P29" s="5">
        <v>2678</v>
      </c>
      <c r="Q29" s="12"/>
    </row>
    <row r="30" spans="1:20">
      <c r="A30" s="2">
        <v>41395</v>
      </c>
      <c r="B30" s="7">
        <v>29</v>
      </c>
      <c r="C30" s="1">
        <v>1845</v>
      </c>
      <c r="D30" s="7">
        <f t="shared" si="0"/>
        <v>1943.9398259322788</v>
      </c>
      <c r="E30" s="7">
        <f t="shared" si="1"/>
        <v>98.939825932278836</v>
      </c>
      <c r="G30" s="4">
        <v>40575</v>
      </c>
      <c r="H30" s="5">
        <v>1154</v>
      </c>
      <c r="I30" s="4">
        <v>40940</v>
      </c>
      <c r="J30" s="5">
        <v>1452</v>
      </c>
      <c r="K30" s="4">
        <v>41306</v>
      </c>
      <c r="L30" s="5">
        <v>1704</v>
      </c>
      <c r="M30" s="4">
        <v>41671</v>
      </c>
      <c r="N30" s="5">
        <v>2296</v>
      </c>
      <c r="O30" s="4">
        <v>42036</v>
      </c>
      <c r="P30" s="5">
        <v>2732</v>
      </c>
      <c r="Q30" s="12"/>
    </row>
    <row r="31" spans="1:20">
      <c r="A31" s="2">
        <v>41426</v>
      </c>
      <c r="B31" s="7">
        <v>30</v>
      </c>
      <c r="C31" s="1">
        <v>1891</v>
      </c>
      <c r="D31" s="7">
        <f t="shared" si="0"/>
        <v>1977.6281049488596</v>
      </c>
      <c r="E31" s="7">
        <f t="shared" si="1"/>
        <v>86.628104948859573</v>
      </c>
      <c r="G31" s="4">
        <v>40603</v>
      </c>
      <c r="H31" s="5">
        <v>1132</v>
      </c>
      <c r="I31" s="4">
        <v>40969</v>
      </c>
      <c r="J31" s="5">
        <v>1509</v>
      </c>
      <c r="K31" s="4">
        <v>41334</v>
      </c>
      <c r="L31" s="5">
        <v>1787</v>
      </c>
      <c r="M31" s="4">
        <v>41699</v>
      </c>
      <c r="N31" s="5">
        <v>2341</v>
      </c>
      <c r="O31" s="4">
        <v>42064</v>
      </c>
      <c r="P31" s="5">
        <v>2638</v>
      </c>
      <c r="Q31" s="12"/>
    </row>
    <row r="32" spans="1:20">
      <c r="A32" s="2">
        <v>41456</v>
      </c>
      <c r="B32" s="7">
        <v>31</v>
      </c>
      <c r="C32" s="1">
        <v>1905</v>
      </c>
      <c r="D32" s="7">
        <f t="shared" si="0"/>
        <v>2011.3163839654403</v>
      </c>
      <c r="E32" s="7">
        <f t="shared" si="1"/>
        <v>106.31638396544031</v>
      </c>
      <c r="G32" s="4">
        <v>40634</v>
      </c>
      <c r="H32" s="5">
        <v>1198</v>
      </c>
      <c r="I32" s="4">
        <v>41000</v>
      </c>
      <c r="J32" s="5">
        <v>1512</v>
      </c>
      <c r="K32" s="4">
        <v>41365</v>
      </c>
      <c r="L32" s="5">
        <v>1823</v>
      </c>
      <c r="M32" s="4">
        <v>41730</v>
      </c>
      <c r="N32" s="5">
        <v>2422</v>
      </c>
      <c r="O32" s="4">
        <v>42095</v>
      </c>
      <c r="P32" s="5">
        <v>2701</v>
      </c>
      <c r="Q32" s="12"/>
    </row>
    <row r="33" spans="1:17">
      <c r="A33" s="2">
        <v>41487</v>
      </c>
      <c r="B33" s="7">
        <v>32</v>
      </c>
      <c r="C33" s="1">
        <v>1906</v>
      </c>
      <c r="D33" s="7">
        <f t="shared" si="0"/>
        <v>2045.0046629820213</v>
      </c>
      <c r="E33" s="7">
        <f t="shared" si="1"/>
        <v>139.00466298202127</v>
      </c>
      <c r="G33" s="4">
        <v>40664</v>
      </c>
      <c r="H33" s="5">
        <v>1203</v>
      </c>
      <c r="I33" s="4">
        <v>41030</v>
      </c>
      <c r="J33" s="5">
        <v>1565</v>
      </c>
      <c r="K33" s="4">
        <v>41395</v>
      </c>
      <c r="L33" s="5">
        <v>1845</v>
      </c>
      <c r="M33" s="4">
        <v>41760</v>
      </c>
      <c r="N33" s="5">
        <v>2477</v>
      </c>
      <c r="O33" s="4">
        <v>42125</v>
      </c>
      <c r="P33" s="5">
        <v>2743</v>
      </c>
      <c r="Q33" s="12"/>
    </row>
    <row r="34" spans="1:17">
      <c r="A34" s="2">
        <v>41518</v>
      </c>
      <c r="B34" s="7">
        <v>33</v>
      </c>
      <c r="C34" s="1">
        <v>1901</v>
      </c>
      <c r="D34" s="7">
        <f t="shared" si="0"/>
        <v>2078.6929419986022</v>
      </c>
      <c r="E34" s="7">
        <f t="shared" si="1"/>
        <v>177.69294199860224</v>
      </c>
      <c r="G34" s="4">
        <v>40695</v>
      </c>
      <c r="H34" s="5">
        <v>1240</v>
      </c>
      <c r="I34" s="4">
        <v>41061</v>
      </c>
      <c r="J34" s="5">
        <v>1533</v>
      </c>
      <c r="K34" s="4">
        <v>41426</v>
      </c>
      <c r="L34" s="5">
        <v>1891</v>
      </c>
      <c r="M34" s="4">
        <v>41791</v>
      </c>
      <c r="N34" s="5">
        <v>2524</v>
      </c>
      <c r="O34" s="4">
        <v>42156</v>
      </c>
      <c r="P34" s="5">
        <v>2791</v>
      </c>
      <c r="Q34" s="12"/>
    </row>
    <row r="35" spans="1:17">
      <c r="A35" s="2">
        <v>41548</v>
      </c>
      <c r="B35" s="7">
        <v>34</v>
      </c>
      <c r="C35" s="1">
        <v>1876</v>
      </c>
      <c r="D35" s="7">
        <f t="shared" si="0"/>
        <v>2112.3812210151832</v>
      </c>
      <c r="E35" s="7">
        <f t="shared" si="1"/>
        <v>236.3812210151832</v>
      </c>
      <c r="G35" s="4">
        <v>40725</v>
      </c>
      <c r="H35" s="5">
        <v>1280</v>
      </c>
      <c r="I35" s="4">
        <v>41091</v>
      </c>
      <c r="J35" s="5">
        <v>1598</v>
      </c>
      <c r="K35" s="4">
        <v>41456</v>
      </c>
      <c r="L35" s="5">
        <v>1905</v>
      </c>
      <c r="M35" s="4">
        <v>41821</v>
      </c>
      <c r="N35" s="5">
        <v>2476</v>
      </c>
      <c r="O35" s="6"/>
      <c r="P35" s="6"/>
      <c r="Q35" s="13"/>
    </row>
    <row r="36" spans="1:17">
      <c r="A36" s="2">
        <v>41579</v>
      </c>
      <c r="B36" s="7">
        <v>35</v>
      </c>
      <c r="C36" s="1">
        <v>2234</v>
      </c>
      <c r="D36" s="7">
        <f t="shared" si="0"/>
        <v>2146.0695000317642</v>
      </c>
      <c r="E36" s="7">
        <f t="shared" si="1"/>
        <v>87.930499968235836</v>
      </c>
      <c r="G36" s="4">
        <v>40756</v>
      </c>
      <c r="H36" s="5">
        <v>1257</v>
      </c>
      <c r="I36" s="4">
        <v>41122</v>
      </c>
      <c r="J36" s="5">
        <v>1623</v>
      </c>
      <c r="K36" s="4">
        <v>41487</v>
      </c>
      <c r="L36" s="5">
        <v>1906</v>
      </c>
      <c r="M36" s="4">
        <v>41852</v>
      </c>
      <c r="N36" s="5">
        <v>2565</v>
      </c>
      <c r="O36" s="6"/>
      <c r="P36" s="6"/>
      <c r="Q36" s="13"/>
    </row>
    <row r="37" spans="1:17">
      <c r="A37" s="2">
        <v>41609</v>
      </c>
      <c r="B37" s="7">
        <v>36</v>
      </c>
      <c r="C37" s="1">
        <v>2256</v>
      </c>
      <c r="D37" s="7">
        <f t="shared" si="0"/>
        <v>2179.7577790483451</v>
      </c>
      <c r="E37" s="7">
        <f t="shared" si="1"/>
        <v>76.242220951654872</v>
      </c>
      <c r="G37" s="4">
        <v>40787</v>
      </c>
      <c r="H37" s="5">
        <v>1323</v>
      </c>
      <c r="I37" s="4">
        <v>41153</v>
      </c>
      <c r="J37" s="5">
        <v>1654</v>
      </c>
      <c r="K37" s="4">
        <v>41518</v>
      </c>
      <c r="L37" s="5">
        <v>1901</v>
      </c>
      <c r="M37" s="4">
        <v>41883</v>
      </c>
      <c r="N37" s="5">
        <v>2481</v>
      </c>
      <c r="O37" s="6"/>
      <c r="P37" s="6"/>
      <c r="Q37" s="13"/>
    </row>
    <row r="38" spans="1:17">
      <c r="A38" s="2">
        <v>41640</v>
      </c>
      <c r="B38" s="7">
        <v>37</v>
      </c>
      <c r="C38" s="1">
        <v>2187</v>
      </c>
      <c r="D38" s="7">
        <f t="shared" si="0"/>
        <v>2213.4460580649261</v>
      </c>
      <c r="E38" s="7">
        <f t="shared" si="1"/>
        <v>26.446058064926092</v>
      </c>
      <c r="G38" s="4">
        <v>40817</v>
      </c>
      <c r="H38" s="5">
        <v>1321</v>
      </c>
      <c r="I38" s="4">
        <v>41183</v>
      </c>
      <c r="J38" s="5">
        <v>1717</v>
      </c>
      <c r="K38" s="4">
        <v>41548</v>
      </c>
      <c r="L38" s="5">
        <v>1876</v>
      </c>
      <c r="M38" s="4">
        <v>41913</v>
      </c>
      <c r="N38" s="5">
        <v>2544</v>
      </c>
      <c r="O38" s="6"/>
      <c r="P38" s="6"/>
      <c r="Q38" s="13"/>
    </row>
    <row r="39" spans="1:17">
      <c r="A39" s="2">
        <v>41671</v>
      </c>
      <c r="B39" s="7">
        <v>38</v>
      </c>
      <c r="C39" s="1">
        <v>2296</v>
      </c>
      <c r="D39" s="7">
        <f t="shared" si="0"/>
        <v>2247.1343370815066</v>
      </c>
      <c r="E39" s="7">
        <f t="shared" si="1"/>
        <v>48.865662918493399</v>
      </c>
      <c r="G39" s="4">
        <v>40848</v>
      </c>
      <c r="H39" s="5">
        <v>1218</v>
      </c>
      <c r="I39" s="4">
        <v>41214</v>
      </c>
      <c r="J39" s="5">
        <v>1745</v>
      </c>
      <c r="K39" s="4">
        <v>41579</v>
      </c>
      <c r="L39" s="5">
        <v>2234</v>
      </c>
      <c r="M39" s="4">
        <v>41944</v>
      </c>
      <c r="N39" s="5">
        <v>2619</v>
      </c>
      <c r="O39" s="6"/>
      <c r="P39" s="6"/>
      <c r="Q39" s="13"/>
    </row>
    <row r="40" spans="1:17">
      <c r="A40" s="2">
        <v>41699</v>
      </c>
      <c r="B40" s="7">
        <v>39</v>
      </c>
      <c r="C40" s="1">
        <v>2341</v>
      </c>
      <c r="D40" s="7">
        <f t="shared" si="0"/>
        <v>2280.8226160980876</v>
      </c>
      <c r="E40" s="7">
        <f t="shared" si="1"/>
        <v>60.177383901912435</v>
      </c>
      <c r="G40" s="4">
        <v>40878</v>
      </c>
      <c r="H40" s="5">
        <v>1278</v>
      </c>
      <c r="I40" s="4">
        <v>41244</v>
      </c>
      <c r="J40" s="5">
        <v>1678</v>
      </c>
      <c r="K40" s="4">
        <v>41609</v>
      </c>
      <c r="L40" s="5">
        <v>2256</v>
      </c>
      <c r="M40" s="4">
        <v>41974</v>
      </c>
      <c r="N40" s="5">
        <v>2632</v>
      </c>
      <c r="O40" s="6"/>
      <c r="P40" s="6"/>
      <c r="Q40" s="13"/>
    </row>
    <row r="41" spans="1:17">
      <c r="A41" s="2">
        <v>41730</v>
      </c>
      <c r="B41" s="7">
        <v>40</v>
      </c>
      <c r="C41" s="1">
        <v>2422</v>
      </c>
      <c r="D41" s="7">
        <f t="shared" si="0"/>
        <v>2314.5108951146685</v>
      </c>
      <c r="E41" s="7">
        <f t="shared" si="1"/>
        <v>107.48910488533147</v>
      </c>
    </row>
    <row r="42" spans="1:17">
      <c r="A42" s="2">
        <v>41760</v>
      </c>
      <c r="B42" s="7">
        <v>41</v>
      </c>
      <c r="C42" s="1">
        <v>2477</v>
      </c>
      <c r="D42" s="7">
        <f t="shared" si="0"/>
        <v>2348.1991741312495</v>
      </c>
      <c r="E42" s="7">
        <f t="shared" si="1"/>
        <v>128.80082586875051</v>
      </c>
    </row>
    <row r="43" spans="1:17">
      <c r="A43" s="2">
        <v>41791</v>
      </c>
      <c r="B43" s="7">
        <v>42</v>
      </c>
      <c r="C43" s="1">
        <v>2524</v>
      </c>
      <c r="D43" s="7">
        <f t="shared" si="0"/>
        <v>2381.8874531478305</v>
      </c>
      <c r="E43" s="7">
        <f t="shared" si="1"/>
        <v>142.11254685216954</v>
      </c>
    </row>
    <row r="44" spans="1:17">
      <c r="A44" s="2">
        <v>41821</v>
      </c>
      <c r="B44" s="7">
        <v>43</v>
      </c>
      <c r="C44" s="1">
        <v>2476</v>
      </c>
      <c r="D44" s="7">
        <f t="shared" si="0"/>
        <v>2415.5757321644114</v>
      </c>
      <c r="E44" s="7">
        <f t="shared" si="1"/>
        <v>60.42426783558858</v>
      </c>
    </row>
    <row r="45" spans="1:17">
      <c r="A45" s="2">
        <v>41852</v>
      </c>
      <c r="B45" s="7">
        <v>44</v>
      </c>
      <c r="C45" s="1">
        <v>2565</v>
      </c>
      <c r="D45" s="7">
        <f t="shared" si="0"/>
        <v>2449.2640111809924</v>
      </c>
      <c r="E45" s="7">
        <f t="shared" si="1"/>
        <v>115.73598881900762</v>
      </c>
    </row>
    <row r="46" spans="1:17">
      <c r="A46" s="2">
        <v>41883</v>
      </c>
      <c r="B46" s="7">
        <v>45</v>
      </c>
      <c r="C46" s="1">
        <v>2481</v>
      </c>
      <c r="D46" s="7">
        <f t="shared" si="0"/>
        <v>2482.9522901975729</v>
      </c>
      <c r="E46" s="7">
        <f t="shared" si="1"/>
        <v>1.9522901975728928</v>
      </c>
    </row>
    <row r="47" spans="1:17">
      <c r="A47" s="2">
        <v>41913</v>
      </c>
      <c r="B47" s="7">
        <v>46</v>
      </c>
      <c r="C47" s="1">
        <v>2544</v>
      </c>
      <c r="D47" s="7">
        <f t="shared" si="0"/>
        <v>2516.6405692141539</v>
      </c>
      <c r="E47" s="7">
        <f t="shared" si="1"/>
        <v>27.359430785846143</v>
      </c>
    </row>
    <row r="48" spans="1:17">
      <c r="A48" s="2">
        <v>41944</v>
      </c>
      <c r="B48" s="7">
        <v>47</v>
      </c>
      <c r="C48" s="1">
        <v>2619</v>
      </c>
      <c r="D48" s="7">
        <f t="shared" si="0"/>
        <v>2550.3288482307348</v>
      </c>
      <c r="E48" s="7">
        <f t="shared" si="1"/>
        <v>68.67115176926518</v>
      </c>
    </row>
    <row r="49" spans="1:5">
      <c r="A49" s="2">
        <v>41974</v>
      </c>
      <c r="B49" s="7">
        <v>48</v>
      </c>
      <c r="C49" s="1">
        <v>2632</v>
      </c>
      <c r="D49" s="7">
        <f t="shared" si="0"/>
        <v>2584.0171272473158</v>
      </c>
      <c r="E49" s="7">
        <f t="shared" si="1"/>
        <v>47.982872752684216</v>
      </c>
    </row>
    <row r="50" spans="1:5">
      <c r="A50" s="2">
        <v>42005</v>
      </c>
      <c r="B50" s="7">
        <v>49</v>
      </c>
      <c r="C50" s="1">
        <v>2678</v>
      </c>
      <c r="D50" s="7">
        <f t="shared" si="0"/>
        <v>2617.7054062638967</v>
      </c>
      <c r="E50" s="7">
        <f t="shared" si="1"/>
        <v>60.294593736103252</v>
      </c>
    </row>
    <row r="51" spans="1:5">
      <c r="A51" s="2">
        <v>42036</v>
      </c>
      <c r="B51" s="7">
        <v>50</v>
      </c>
      <c r="C51" s="1">
        <v>2732</v>
      </c>
      <c r="D51" s="7">
        <f t="shared" si="0"/>
        <v>2651.3936852804777</v>
      </c>
      <c r="E51" s="7">
        <f t="shared" si="1"/>
        <v>80.606314719522288</v>
      </c>
    </row>
    <row r="52" spans="1:5">
      <c r="A52" s="2">
        <v>42064</v>
      </c>
      <c r="B52" s="7">
        <v>51</v>
      </c>
      <c r="C52" s="1">
        <v>2638</v>
      </c>
      <c r="D52" s="7">
        <f t="shared" si="0"/>
        <v>2685.0819642970587</v>
      </c>
      <c r="E52" s="7">
        <f t="shared" si="1"/>
        <v>47.081964297058676</v>
      </c>
    </row>
    <row r="53" spans="1:5">
      <c r="A53" s="2">
        <v>42095</v>
      </c>
      <c r="B53" s="7">
        <v>52</v>
      </c>
      <c r="C53" s="1">
        <v>2701</v>
      </c>
      <c r="D53" s="7">
        <f t="shared" si="0"/>
        <v>2718.7702433136392</v>
      </c>
      <c r="E53" s="7">
        <f t="shared" si="1"/>
        <v>17.770243313639185</v>
      </c>
    </row>
    <row r="54" spans="1:5">
      <c r="A54" s="2">
        <v>42125</v>
      </c>
      <c r="B54" s="7">
        <v>53</v>
      </c>
      <c r="C54" s="1">
        <v>2743</v>
      </c>
      <c r="D54" s="7">
        <f t="shared" si="0"/>
        <v>2752.4585223302201</v>
      </c>
      <c r="E54" s="7">
        <f t="shared" si="1"/>
        <v>9.4585223302201484</v>
      </c>
    </row>
    <row r="55" spans="1:5">
      <c r="A55" s="2">
        <v>42156</v>
      </c>
      <c r="B55" s="7">
        <v>54</v>
      </c>
      <c r="C55" s="1">
        <v>2791</v>
      </c>
      <c r="D55" s="7">
        <f t="shared" si="0"/>
        <v>2786.1468013468011</v>
      </c>
      <c r="E55" s="7">
        <f t="shared" si="1"/>
        <v>4.8531986531988878</v>
      </c>
    </row>
    <row r="56" spans="1:5">
      <c r="A56" s="2"/>
    </row>
    <row r="57" spans="1:5">
      <c r="A57" s="2"/>
      <c r="D57" s="1" t="s">
        <v>8</v>
      </c>
      <c r="E57" s="10">
        <f>SUM(E44:E55)/12</f>
        <v>45.182569934142258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7"/>
  <sheetViews>
    <sheetView workbookViewId="0" xr3:uid="{958C4451-9541-5A59-BF78-D2F731DF1C81}">
      <selection activeCell="E14" sqref="E14"/>
    </sheetView>
  </sheetViews>
  <sheetFormatPr defaultColWidth="11" defaultRowHeight="15.95"/>
  <cols>
    <col min="1" max="6" width="10.875" style="1"/>
    <col min="8" max="8" width="7.5" bestFit="1" customWidth="1"/>
    <col min="9" max="9" width="9.125" bestFit="1" customWidth="1"/>
    <col min="10" max="10" width="7.5" bestFit="1" customWidth="1"/>
    <col min="11" max="11" width="9.125" bestFit="1" customWidth="1"/>
    <col min="12" max="12" width="7.5" bestFit="1" customWidth="1"/>
    <col min="13" max="13" width="9.125" bestFit="1" customWidth="1"/>
    <col min="14" max="14" width="7.5" bestFit="1" customWidth="1"/>
    <col min="15" max="15" width="9.125" bestFit="1" customWidth="1"/>
    <col min="16" max="16" width="7.5" bestFit="1" customWidth="1"/>
    <col min="17" max="17" width="9.125" bestFit="1" customWidth="1"/>
  </cols>
  <sheetData>
    <row r="1" spans="1:20">
      <c r="A1" s="1" t="s">
        <v>0</v>
      </c>
      <c r="B1" s="1" t="s">
        <v>2</v>
      </c>
      <c r="C1" s="1" t="s">
        <v>9</v>
      </c>
      <c r="D1" s="1" t="s">
        <v>10</v>
      </c>
      <c r="E1" s="1" t="s">
        <v>3</v>
      </c>
      <c r="F1" s="1" t="s">
        <v>4</v>
      </c>
      <c r="G1" s="1"/>
    </row>
    <row r="2" spans="1:20">
      <c r="A2" s="2">
        <v>40544</v>
      </c>
      <c r="B2" s="1">
        <v>1101</v>
      </c>
      <c r="E2" s="7">
        <f>$C$57*$T$5</f>
        <v>1125.230805702636</v>
      </c>
      <c r="F2" s="7">
        <f t="shared" ref="F2:F7" si="0">ABS(B2-E2)</f>
        <v>24.230805702635962</v>
      </c>
    </row>
    <row r="3" spans="1:20">
      <c r="A3" s="2">
        <v>40575</v>
      </c>
      <c r="B3" s="1">
        <v>1234</v>
      </c>
      <c r="E3" s="7">
        <f>$C$57*$T$6</f>
        <v>1210.7850677951151</v>
      </c>
      <c r="F3" s="7">
        <f t="shared" si="0"/>
        <v>23.214932204884917</v>
      </c>
    </row>
    <row r="4" spans="1:20">
      <c r="A4" s="2">
        <v>40603</v>
      </c>
      <c r="B4" s="1">
        <v>1311</v>
      </c>
      <c r="E4" s="7">
        <f>$C$57*$T$7</f>
        <v>1304.3960120047821</v>
      </c>
      <c r="F4" s="7">
        <f t="shared" si="0"/>
        <v>6.603987995217949</v>
      </c>
      <c r="S4" s="3" t="s">
        <v>0</v>
      </c>
      <c r="T4" s="3" t="s">
        <v>11</v>
      </c>
    </row>
    <row r="5" spans="1:20">
      <c r="A5" s="2">
        <v>40634</v>
      </c>
      <c r="B5" s="1">
        <v>1271</v>
      </c>
      <c r="E5" s="7">
        <f>$C$57*$T$8</f>
        <v>1255.7972315063907</v>
      </c>
      <c r="F5" s="7">
        <f t="shared" si="0"/>
        <v>15.202768493609256</v>
      </c>
      <c r="S5" s="17" t="s">
        <v>12</v>
      </c>
      <c r="T5" s="18">
        <f>(D14+D26+D38)/3</f>
        <v>1.0497580821889796</v>
      </c>
    </row>
    <row r="6" spans="1:20">
      <c r="A6" s="2">
        <v>40664</v>
      </c>
      <c r="B6" s="1">
        <v>1122</v>
      </c>
      <c r="E6" s="7">
        <f>$C$57*$T$9</f>
        <v>1171.861750531499</v>
      </c>
      <c r="F6" s="7">
        <f t="shared" si="0"/>
        <v>49.861750531498956</v>
      </c>
      <c r="S6" s="17" t="s">
        <v>13</v>
      </c>
      <c r="T6" s="18">
        <f>(D15+D27+D39)/3</f>
        <v>1.1295739543123993</v>
      </c>
    </row>
    <row r="7" spans="1:20">
      <c r="A7" s="2">
        <v>40695</v>
      </c>
      <c r="B7" s="1">
        <v>1054</v>
      </c>
      <c r="C7" s="10">
        <f>SUM(B2:B13)/12</f>
        <v>1062.75</v>
      </c>
      <c r="D7" s="15">
        <f>B7/C7</f>
        <v>0.99176664314278995</v>
      </c>
      <c r="E7" s="7">
        <f>$C$57*$T$10</f>
        <v>1084.5279914209027</v>
      </c>
      <c r="F7" s="7">
        <f t="shared" si="0"/>
        <v>30.527991420902708</v>
      </c>
      <c r="G7" s="16"/>
      <c r="S7" s="17" t="s">
        <v>14</v>
      </c>
      <c r="T7" s="18">
        <f>(D16+D28+D40)/3</f>
        <v>1.2169061218707491</v>
      </c>
    </row>
    <row r="8" spans="1:20">
      <c r="A8" s="2">
        <v>40725</v>
      </c>
      <c r="B8" s="1">
        <v>989</v>
      </c>
      <c r="C8" s="10">
        <f t="shared" ref="C8:C49" si="1">SUM(B3:B14)/12</f>
        <v>1064.5833333333333</v>
      </c>
      <c r="D8" s="15">
        <f t="shared" ref="D8:D49" si="2">B8/C8</f>
        <v>0.92900195694716248</v>
      </c>
      <c r="E8" s="7">
        <f>$C$57*$T$11</f>
        <v>996.16279071886527</v>
      </c>
      <c r="F8" s="7">
        <f>ABS(B8-E8)</f>
        <v>7.1627907188652671</v>
      </c>
      <c r="G8" s="16"/>
      <c r="S8" s="17" t="s">
        <v>15</v>
      </c>
      <c r="T8" s="18">
        <f>(D17+D29+D41)/3</f>
        <v>1.1715670124594515</v>
      </c>
    </row>
    <row r="9" spans="1:20">
      <c r="A9" s="2">
        <v>40756</v>
      </c>
      <c r="B9" s="1">
        <v>921</v>
      </c>
      <c r="C9" s="10">
        <f t="shared" si="1"/>
        <v>1061.5833333333333</v>
      </c>
      <c r="D9" s="15">
        <f t="shared" si="2"/>
        <v>0.86757202292173641</v>
      </c>
      <c r="E9" s="7">
        <f>$C$57*$T$12</f>
        <v>923.8660831687115</v>
      </c>
      <c r="F9" s="7">
        <f t="shared" ref="F9:F19" si="3">ABS(B9-E9)</f>
        <v>2.8660831687114978</v>
      </c>
      <c r="G9" s="16"/>
      <c r="S9" s="17" t="s">
        <v>16</v>
      </c>
      <c r="T9" s="18">
        <f>(D18+D30+D42)/3</f>
        <v>1.0932613447784181</v>
      </c>
    </row>
    <row r="10" spans="1:20">
      <c r="A10" s="2">
        <v>40787</v>
      </c>
      <c r="B10" s="1">
        <v>817</v>
      </c>
      <c r="C10" s="10">
        <f t="shared" si="1"/>
        <v>1059.75</v>
      </c>
      <c r="D10" s="15">
        <f t="shared" si="2"/>
        <v>0.77093654163717862</v>
      </c>
      <c r="E10" s="7">
        <f>$C$57*$T$13</f>
        <v>845.61748087545379</v>
      </c>
      <c r="F10" s="7">
        <f t="shared" si="3"/>
        <v>28.617480875453793</v>
      </c>
      <c r="G10" s="16"/>
      <c r="S10" s="17" t="s">
        <v>17</v>
      </c>
      <c r="T10" s="18">
        <f>(D19+D31+D43+D7)/4</f>
        <v>1.0117853320264869</v>
      </c>
    </row>
    <row r="11" spans="1:20">
      <c r="A11" s="2">
        <v>40817</v>
      </c>
      <c r="B11" s="1">
        <v>914</v>
      </c>
      <c r="C11" s="10">
        <f t="shared" si="1"/>
        <v>1061.0833333333333</v>
      </c>
      <c r="D11" s="15">
        <f t="shared" si="2"/>
        <v>0.86138380585879215</v>
      </c>
      <c r="E11" s="7">
        <f>$C$57*$T$14</f>
        <v>893.75425039662434</v>
      </c>
      <c r="F11" s="7">
        <f t="shared" si="3"/>
        <v>20.245749603375657</v>
      </c>
      <c r="G11" s="16"/>
      <c r="S11" s="17" t="s">
        <v>18</v>
      </c>
      <c r="T11" s="18">
        <f t="shared" ref="T11:T16" si="4">(D20+D32+D44+D8)/4</f>
        <v>0.92934705967285092</v>
      </c>
    </row>
    <row r="12" spans="1:20">
      <c r="A12" s="2">
        <v>40848</v>
      </c>
      <c r="B12" s="1">
        <v>989</v>
      </c>
      <c r="C12" s="10">
        <f t="shared" si="1"/>
        <v>1064.6666666666667</v>
      </c>
      <c r="D12" s="15">
        <f t="shared" si="2"/>
        <v>0.92892924232936747</v>
      </c>
      <c r="E12" s="7">
        <f>$C$57*$T$15</f>
        <v>979.03508546308126</v>
      </c>
      <c r="F12" s="7">
        <f t="shared" si="3"/>
        <v>9.9649145369187409</v>
      </c>
      <c r="G12" s="16"/>
      <c r="S12" s="17" t="s">
        <v>19</v>
      </c>
      <c r="T12" s="18">
        <f t="shared" si="4"/>
        <v>0.86189951674939191</v>
      </c>
    </row>
    <row r="13" spans="1:20">
      <c r="A13" s="2">
        <v>40878</v>
      </c>
      <c r="B13" s="1">
        <v>1030</v>
      </c>
      <c r="C13" s="10">
        <f t="shared" si="1"/>
        <v>1063.75</v>
      </c>
      <c r="D13" s="15">
        <f t="shared" si="2"/>
        <v>0.96827262044653351</v>
      </c>
      <c r="E13" s="7">
        <f>$C$57*$T$16</f>
        <v>1074.9382325677996</v>
      </c>
      <c r="F13" s="7">
        <f t="shared" si="3"/>
        <v>44.93823256779956</v>
      </c>
      <c r="G13" s="16"/>
      <c r="S13" s="17" t="s">
        <v>20</v>
      </c>
      <c r="T13" s="18">
        <f t="shared" si="4"/>
        <v>0.78889929114141466</v>
      </c>
    </row>
    <row r="14" spans="1:20">
      <c r="A14" s="2">
        <v>40909</v>
      </c>
      <c r="B14" s="1">
        <v>1123</v>
      </c>
      <c r="C14" s="10">
        <f t="shared" si="1"/>
        <v>1066.5</v>
      </c>
      <c r="D14" s="15">
        <f t="shared" si="2"/>
        <v>1.0529770276605719</v>
      </c>
      <c r="E14" s="7">
        <f>$C$57*$T$5</f>
        <v>1125.230805702636</v>
      </c>
      <c r="F14" s="7">
        <f t="shared" si="3"/>
        <v>2.230805702635962</v>
      </c>
      <c r="G14" s="16"/>
      <c r="S14" s="17" t="s">
        <v>21</v>
      </c>
      <c r="T14" s="18">
        <f t="shared" si="4"/>
        <v>0.8338073780860864</v>
      </c>
    </row>
    <row r="15" spans="1:20">
      <c r="A15" s="2">
        <v>40940</v>
      </c>
      <c r="B15" s="1">
        <v>1198</v>
      </c>
      <c r="C15" s="10">
        <f t="shared" si="1"/>
        <v>1069.3333333333333</v>
      </c>
      <c r="D15" s="15">
        <f t="shared" si="2"/>
        <v>1.1203241895261846</v>
      </c>
      <c r="E15" s="7">
        <f>$C$57*$T$6</f>
        <v>1210.7850677951151</v>
      </c>
      <c r="F15" s="7">
        <f t="shared" si="3"/>
        <v>12.785067795115083</v>
      </c>
      <c r="G15" s="16"/>
      <c r="S15" s="17" t="s">
        <v>22</v>
      </c>
      <c r="T15" s="18">
        <f t="shared" si="4"/>
        <v>0.91336816278299682</v>
      </c>
    </row>
    <row r="16" spans="1:20">
      <c r="A16" s="2">
        <v>40969</v>
      </c>
      <c r="B16" s="1">
        <v>1289</v>
      </c>
      <c r="C16" s="10">
        <f t="shared" si="1"/>
        <v>1075.25</v>
      </c>
      <c r="D16" s="15">
        <f t="shared" si="2"/>
        <v>1.1987909788421298</v>
      </c>
      <c r="E16" s="7">
        <f>$C$57*$T$7</f>
        <v>1304.3960120047821</v>
      </c>
      <c r="F16" s="7">
        <f t="shared" si="3"/>
        <v>15.396012004782051</v>
      </c>
      <c r="G16" s="16"/>
      <c r="S16" s="17" t="s">
        <v>23</v>
      </c>
      <c r="T16" s="18">
        <f t="shared" si="4"/>
        <v>1.0028387880718872</v>
      </c>
    </row>
    <row r="17" spans="1:20">
      <c r="A17" s="2">
        <v>41000</v>
      </c>
      <c r="B17" s="1">
        <v>1287</v>
      </c>
      <c r="C17" s="10">
        <f t="shared" si="1"/>
        <v>1073.9166666666667</v>
      </c>
      <c r="D17" s="15">
        <f t="shared" si="2"/>
        <v>1.198417009389307</v>
      </c>
      <c r="E17" s="7">
        <f>$C$57*$T$8</f>
        <v>1255.7972315063907</v>
      </c>
      <c r="F17" s="7">
        <f t="shared" si="3"/>
        <v>31.202768493609256</v>
      </c>
      <c r="G17" s="16"/>
    </row>
    <row r="18" spans="1:20">
      <c r="A18" s="2">
        <v>41030</v>
      </c>
      <c r="B18" s="1">
        <v>1165</v>
      </c>
      <c r="C18" s="10">
        <f t="shared" si="1"/>
        <v>1073.75</v>
      </c>
      <c r="D18" s="15">
        <f t="shared" si="2"/>
        <v>1.0849825378346916</v>
      </c>
      <c r="E18" s="7">
        <f>$C$57*$T$9</f>
        <v>1171.861750531499</v>
      </c>
      <c r="F18" s="7">
        <f t="shared" si="3"/>
        <v>6.8617505314989558</v>
      </c>
      <c r="G18" s="16"/>
      <c r="S18" s="19" t="s">
        <v>0</v>
      </c>
      <c r="T18" s="3" t="s">
        <v>3</v>
      </c>
    </row>
    <row r="19" spans="1:20">
      <c r="A19" s="2">
        <v>41061</v>
      </c>
      <c r="B19" s="1">
        <v>1043</v>
      </c>
      <c r="C19" s="10">
        <f t="shared" si="1"/>
        <v>1079.5</v>
      </c>
      <c r="D19" s="15">
        <f t="shared" si="2"/>
        <v>0.96618805002315888</v>
      </c>
      <c r="E19" s="7">
        <f>$C$57*$T$10</f>
        <v>1084.5279914209027</v>
      </c>
      <c r="F19" s="7">
        <f t="shared" si="3"/>
        <v>41.527991420902708</v>
      </c>
      <c r="G19" s="16"/>
      <c r="S19" s="4">
        <v>42186</v>
      </c>
      <c r="T19" s="8">
        <f>$C$57*T11</f>
        <v>996.16279071886527</v>
      </c>
    </row>
    <row r="20" spans="1:20">
      <c r="A20" s="2">
        <v>41091</v>
      </c>
      <c r="B20" s="1">
        <v>1022</v>
      </c>
      <c r="C20" s="10">
        <f t="shared" si="1"/>
        <v>1078.8333333333333</v>
      </c>
      <c r="D20" s="15">
        <f t="shared" si="2"/>
        <v>0.94731963540862052</v>
      </c>
      <c r="E20" s="7">
        <f>$C$57*$T$11</f>
        <v>996.16279071886527</v>
      </c>
      <c r="F20" s="7">
        <f>ABS(B20-E20)</f>
        <v>25.837209281134733</v>
      </c>
      <c r="G20" s="16"/>
      <c r="S20" s="4">
        <v>42217</v>
      </c>
      <c r="T20" s="8">
        <f t="shared" ref="T20:T24" si="5">$C$57*T12</f>
        <v>923.8660831687115</v>
      </c>
    </row>
    <row r="21" spans="1:20">
      <c r="A21" s="2">
        <v>41122</v>
      </c>
      <c r="B21" s="1">
        <v>955</v>
      </c>
      <c r="C21" s="10">
        <f t="shared" si="1"/>
        <v>1082.6666666666667</v>
      </c>
      <c r="D21" s="15">
        <f t="shared" si="2"/>
        <v>0.88208128078817727</v>
      </c>
      <c r="E21" s="7">
        <f>$C$57*$T$12</f>
        <v>923.8660831687115</v>
      </c>
      <c r="F21" s="7">
        <f t="shared" ref="F21:F31" si="6">ABS(B21-E21)</f>
        <v>31.133916831288502</v>
      </c>
      <c r="G21" s="16"/>
      <c r="S21" s="4">
        <v>42248</v>
      </c>
      <c r="T21" s="8">
        <f t="shared" si="5"/>
        <v>845.61748087545379</v>
      </c>
    </row>
    <row r="22" spans="1:20">
      <c r="A22" s="2">
        <v>41153</v>
      </c>
      <c r="B22" s="1">
        <v>888</v>
      </c>
      <c r="C22" s="10">
        <f t="shared" si="1"/>
        <v>1090.8333333333333</v>
      </c>
      <c r="D22" s="15">
        <f t="shared" si="2"/>
        <v>0.8140565317035906</v>
      </c>
      <c r="E22" s="7">
        <f>$C$57*$T$13</f>
        <v>845.61748087545379</v>
      </c>
      <c r="F22" s="7">
        <f t="shared" si="6"/>
        <v>42.382519124546207</v>
      </c>
      <c r="G22" s="16"/>
      <c r="S22" s="4">
        <v>42278</v>
      </c>
      <c r="T22" s="8">
        <f t="shared" si="5"/>
        <v>893.75425039662434</v>
      </c>
    </row>
    <row r="23" spans="1:20">
      <c r="A23" s="2">
        <v>41183</v>
      </c>
      <c r="B23" s="1">
        <v>898</v>
      </c>
      <c r="C23" s="10">
        <f t="shared" si="1"/>
        <v>1093.8333333333333</v>
      </c>
      <c r="D23" s="15">
        <f t="shared" si="2"/>
        <v>0.82096602163644683</v>
      </c>
      <c r="E23" s="7">
        <f>$C$57*$T$14</f>
        <v>893.75425039662434</v>
      </c>
      <c r="F23" s="7">
        <f t="shared" si="6"/>
        <v>4.245749603375657</v>
      </c>
      <c r="G23" s="16"/>
      <c r="S23" s="4">
        <v>42309</v>
      </c>
      <c r="T23" s="8">
        <f t="shared" si="5"/>
        <v>979.03508546308126</v>
      </c>
    </row>
    <row r="24" spans="1:20">
      <c r="A24" s="2">
        <v>41214</v>
      </c>
      <c r="B24" s="1">
        <v>987</v>
      </c>
      <c r="C24" s="10">
        <f t="shared" si="1"/>
        <v>1100.25</v>
      </c>
      <c r="D24" s="15">
        <f t="shared" si="2"/>
        <v>0.89706884798909337</v>
      </c>
      <c r="E24" s="7">
        <f>$C$57*$T$15</f>
        <v>979.03508546308126</v>
      </c>
      <c r="F24" s="7">
        <f t="shared" si="6"/>
        <v>7.9649145369187409</v>
      </c>
      <c r="G24" s="16"/>
      <c r="S24" s="4">
        <v>42339</v>
      </c>
      <c r="T24" s="8">
        <f t="shared" si="5"/>
        <v>1074.9382325677996</v>
      </c>
    </row>
    <row r="25" spans="1:20">
      <c r="A25" s="2">
        <v>41244</v>
      </c>
      <c r="B25" s="1">
        <v>1099</v>
      </c>
      <c r="C25" s="10">
        <f t="shared" si="1"/>
        <v>1113.1666666666667</v>
      </c>
      <c r="D25" s="15">
        <f t="shared" si="2"/>
        <v>0.98727354394370404</v>
      </c>
      <c r="E25" s="7">
        <f>$C$57*$T$16</f>
        <v>1074.9382325677996</v>
      </c>
      <c r="F25" s="7">
        <f t="shared" si="6"/>
        <v>24.06176743220044</v>
      </c>
      <c r="G25" s="16"/>
      <c r="S25" s="4">
        <v>42370</v>
      </c>
      <c r="T25" s="8">
        <f>$C$57*T5</f>
        <v>1125.230805702636</v>
      </c>
    </row>
    <row r="26" spans="1:20">
      <c r="A26" s="2">
        <v>41275</v>
      </c>
      <c r="B26" s="1">
        <v>1115</v>
      </c>
      <c r="C26" s="10">
        <f t="shared" si="1"/>
        <v>1111.6666666666667</v>
      </c>
      <c r="D26" s="15">
        <f t="shared" si="2"/>
        <v>1.0029985007496252</v>
      </c>
      <c r="E26" s="7">
        <f>$C$57*$T$5</f>
        <v>1125.230805702636</v>
      </c>
      <c r="F26" s="7">
        <f t="shared" si="6"/>
        <v>10.230805702635962</v>
      </c>
      <c r="G26" s="16"/>
      <c r="S26" s="4">
        <v>42401</v>
      </c>
      <c r="T26" s="8">
        <f t="shared" ref="T26:T30" si="7">$C$57*T6</f>
        <v>1210.7850677951151</v>
      </c>
    </row>
    <row r="27" spans="1:20">
      <c r="A27" s="2">
        <v>41306</v>
      </c>
      <c r="B27" s="1">
        <v>1244</v>
      </c>
      <c r="C27" s="10">
        <f t="shared" si="1"/>
        <v>1107.25</v>
      </c>
      <c r="D27" s="15">
        <f t="shared" si="2"/>
        <v>1.1235041770151275</v>
      </c>
      <c r="E27" s="7">
        <f>$C$57*$T$6</f>
        <v>1210.7850677951151</v>
      </c>
      <c r="F27" s="7">
        <f t="shared" si="6"/>
        <v>33.214932204884917</v>
      </c>
      <c r="G27" s="16"/>
      <c r="S27" s="4">
        <v>42430</v>
      </c>
      <c r="T27" s="8">
        <f t="shared" si="7"/>
        <v>1304.3960120047821</v>
      </c>
    </row>
    <row r="28" spans="1:20">
      <c r="A28" s="2">
        <v>41334</v>
      </c>
      <c r="B28" s="1">
        <v>1387</v>
      </c>
      <c r="C28" s="10">
        <f t="shared" si="1"/>
        <v>1100.3333333333333</v>
      </c>
      <c r="D28" s="15">
        <f t="shared" si="2"/>
        <v>1.2605271129960618</v>
      </c>
      <c r="E28" s="7">
        <f>$C$57*$T$7</f>
        <v>1304.3960120047821</v>
      </c>
      <c r="F28" s="7">
        <f t="shared" si="6"/>
        <v>82.603987995217949</v>
      </c>
      <c r="G28" s="16"/>
      <c r="H28" s="3" t="s">
        <v>0</v>
      </c>
      <c r="I28" s="3" t="s">
        <v>2</v>
      </c>
      <c r="J28" s="3" t="s">
        <v>0</v>
      </c>
      <c r="K28" s="3" t="s">
        <v>2</v>
      </c>
      <c r="L28" s="3" t="s">
        <v>0</v>
      </c>
      <c r="M28" s="3" t="s">
        <v>2</v>
      </c>
      <c r="N28" s="3" t="s">
        <v>0</v>
      </c>
      <c r="O28" s="3" t="s">
        <v>2</v>
      </c>
      <c r="P28" s="3" t="s">
        <v>0</v>
      </c>
      <c r="Q28" s="3" t="s">
        <v>2</v>
      </c>
      <c r="S28" s="4">
        <v>42461</v>
      </c>
      <c r="T28" s="8">
        <f t="shared" si="7"/>
        <v>1255.7972315063907</v>
      </c>
    </row>
    <row r="29" spans="1:20">
      <c r="A29" s="2">
        <v>41365</v>
      </c>
      <c r="B29" s="1">
        <v>1323</v>
      </c>
      <c r="C29" s="10">
        <f t="shared" si="1"/>
        <v>1095.6666666666667</v>
      </c>
      <c r="D29" s="15">
        <f t="shared" si="2"/>
        <v>1.2074840279890477</v>
      </c>
      <c r="E29" s="7">
        <f>$C$57*$T$8</f>
        <v>1255.7972315063907</v>
      </c>
      <c r="F29" s="7">
        <f t="shared" si="6"/>
        <v>67.202768493609256</v>
      </c>
      <c r="G29" s="16"/>
      <c r="H29" s="4">
        <v>40544</v>
      </c>
      <c r="I29" s="5">
        <v>1101</v>
      </c>
      <c r="J29" s="4">
        <v>40909</v>
      </c>
      <c r="K29" s="5">
        <v>1123</v>
      </c>
      <c r="L29" s="4">
        <v>41275</v>
      </c>
      <c r="M29" s="5">
        <v>1115</v>
      </c>
      <c r="N29" s="4">
        <v>41640</v>
      </c>
      <c r="O29" s="5">
        <v>1123</v>
      </c>
      <c r="P29" s="4">
        <v>42005</v>
      </c>
      <c r="Q29" s="5">
        <v>1199</v>
      </c>
      <c r="S29" s="4">
        <v>42491</v>
      </c>
      <c r="T29" s="8">
        <f t="shared" si="7"/>
        <v>1171.861750531499</v>
      </c>
    </row>
    <row r="30" spans="1:20">
      <c r="A30" s="2">
        <v>41395</v>
      </c>
      <c r="B30" s="1">
        <v>1242</v>
      </c>
      <c r="C30" s="10">
        <f t="shared" si="1"/>
        <v>1088.8333333333333</v>
      </c>
      <c r="D30" s="15">
        <f t="shared" si="2"/>
        <v>1.1406704423695087</v>
      </c>
      <c r="E30" s="7">
        <f>$C$57*$T$9</f>
        <v>1171.861750531499</v>
      </c>
      <c r="F30" s="7">
        <f t="shared" si="6"/>
        <v>70.138249468501044</v>
      </c>
      <c r="G30" s="16"/>
      <c r="H30" s="4">
        <v>40575</v>
      </c>
      <c r="I30" s="5">
        <v>1234</v>
      </c>
      <c r="J30" s="4">
        <v>40940</v>
      </c>
      <c r="K30" s="5">
        <v>1198</v>
      </c>
      <c r="L30" s="4">
        <v>41306</v>
      </c>
      <c r="M30" s="5">
        <v>1244</v>
      </c>
      <c r="N30" s="4">
        <v>41671</v>
      </c>
      <c r="O30" s="5">
        <v>1178</v>
      </c>
      <c r="P30" s="4">
        <v>42036</v>
      </c>
      <c r="Q30" s="5">
        <v>1232</v>
      </c>
      <c r="S30" s="4">
        <v>42522</v>
      </c>
      <c r="T30" s="8">
        <f t="shared" si="7"/>
        <v>1084.5279914209027</v>
      </c>
    </row>
    <row r="31" spans="1:20">
      <c r="A31" s="2">
        <v>41426</v>
      </c>
      <c r="B31" s="1">
        <v>1198</v>
      </c>
      <c r="C31" s="10">
        <f t="shared" si="1"/>
        <v>1085.0833333333333</v>
      </c>
      <c r="D31" s="15">
        <f t="shared" si="2"/>
        <v>1.1040626679978498</v>
      </c>
      <c r="E31" s="7">
        <f>$C$57*$T$10</f>
        <v>1084.5279914209027</v>
      </c>
      <c r="F31" s="7">
        <f t="shared" si="6"/>
        <v>113.47200857909729</v>
      </c>
      <c r="G31" s="16"/>
      <c r="H31" s="4">
        <v>40603</v>
      </c>
      <c r="I31" s="5">
        <v>1311</v>
      </c>
      <c r="J31" s="4">
        <v>40969</v>
      </c>
      <c r="K31" s="5">
        <v>1289</v>
      </c>
      <c r="L31" s="4">
        <v>41334</v>
      </c>
      <c r="M31" s="5">
        <v>1387</v>
      </c>
      <c r="N31" s="4">
        <v>41699</v>
      </c>
      <c r="O31" s="5">
        <v>1233</v>
      </c>
      <c r="P31" s="4">
        <v>42064</v>
      </c>
      <c r="Q31" s="5">
        <v>1288</v>
      </c>
    </row>
    <row r="32" spans="1:20">
      <c r="A32" s="2">
        <v>41456</v>
      </c>
      <c r="B32" s="1">
        <v>1004</v>
      </c>
      <c r="C32" s="10">
        <f t="shared" si="1"/>
        <v>1085.75</v>
      </c>
      <c r="D32" s="15">
        <f t="shared" si="2"/>
        <v>0.92470642413078519</v>
      </c>
      <c r="E32" s="7">
        <f>$C$57*$T$11</f>
        <v>996.16279071886527</v>
      </c>
      <c r="F32" s="7">
        <f>ABS(B32-E32)</f>
        <v>7.8372092811347329</v>
      </c>
      <c r="G32" s="16"/>
      <c r="H32" s="4">
        <v>40634</v>
      </c>
      <c r="I32" s="5">
        <v>1271</v>
      </c>
      <c r="J32" s="4">
        <v>41000</v>
      </c>
      <c r="K32" s="5">
        <v>1287</v>
      </c>
      <c r="L32" s="4">
        <v>41365</v>
      </c>
      <c r="M32" s="5">
        <v>1323</v>
      </c>
      <c r="N32" s="4">
        <v>41730</v>
      </c>
      <c r="O32" s="5">
        <v>1155</v>
      </c>
      <c r="P32" s="4">
        <v>42095</v>
      </c>
      <c r="Q32" s="5">
        <v>1241</v>
      </c>
    </row>
    <row r="33" spans="1:17">
      <c r="A33" s="2">
        <v>41487</v>
      </c>
      <c r="B33" s="1">
        <v>902</v>
      </c>
      <c r="C33" s="10">
        <f t="shared" si="1"/>
        <v>1080.25</v>
      </c>
      <c r="D33" s="15">
        <f t="shared" si="2"/>
        <v>0.83499190002314283</v>
      </c>
      <c r="E33" s="7">
        <f>$C$57*$T$12</f>
        <v>923.8660831687115</v>
      </c>
      <c r="F33" s="7">
        <f t="shared" ref="F33:F43" si="8">ABS(B33-E33)</f>
        <v>21.866083168711498</v>
      </c>
      <c r="G33" s="16"/>
      <c r="H33" s="4">
        <v>40664</v>
      </c>
      <c r="I33" s="5">
        <v>1122</v>
      </c>
      <c r="J33" s="4">
        <v>41030</v>
      </c>
      <c r="K33" s="5">
        <v>1165</v>
      </c>
      <c r="L33" s="4">
        <v>41395</v>
      </c>
      <c r="M33" s="5">
        <v>1242</v>
      </c>
      <c r="N33" s="4">
        <v>41760</v>
      </c>
      <c r="O33" s="5">
        <v>1110</v>
      </c>
      <c r="P33" s="4">
        <v>42125</v>
      </c>
      <c r="Q33" s="5">
        <v>1156</v>
      </c>
    </row>
    <row r="34" spans="1:17">
      <c r="A34" s="2">
        <v>41518</v>
      </c>
      <c r="B34" s="1">
        <v>805</v>
      </c>
      <c r="C34" s="10">
        <f t="shared" si="1"/>
        <v>1067.4166666666667</v>
      </c>
      <c r="D34" s="15">
        <f t="shared" si="2"/>
        <v>0.75415723319540939</v>
      </c>
      <c r="E34" s="7">
        <f>$C$57*$T$13</f>
        <v>845.61748087545379</v>
      </c>
      <c r="F34" s="7">
        <f t="shared" si="8"/>
        <v>40.617480875453793</v>
      </c>
      <c r="G34" s="16"/>
      <c r="H34" s="4">
        <v>40695</v>
      </c>
      <c r="I34" s="5">
        <v>1054</v>
      </c>
      <c r="J34" s="4">
        <v>41061</v>
      </c>
      <c r="K34" s="5">
        <v>1043</v>
      </c>
      <c r="L34" s="4">
        <v>41426</v>
      </c>
      <c r="M34" s="5">
        <v>1198</v>
      </c>
      <c r="N34" s="4">
        <v>41791</v>
      </c>
      <c r="O34" s="5">
        <v>1043</v>
      </c>
      <c r="P34" s="4">
        <v>42156</v>
      </c>
      <c r="Q34" s="5">
        <v>1079</v>
      </c>
    </row>
    <row r="35" spans="1:17">
      <c r="A35" s="2">
        <v>41548</v>
      </c>
      <c r="B35" s="1">
        <v>842</v>
      </c>
      <c r="C35" s="10">
        <f t="shared" si="1"/>
        <v>1053.4166666666667</v>
      </c>
      <c r="D35" s="15">
        <f t="shared" si="2"/>
        <v>0.79930385254331138</v>
      </c>
      <c r="E35" s="7">
        <f>$C$57*$T$14</f>
        <v>893.75425039662434</v>
      </c>
      <c r="F35" s="7">
        <f t="shared" si="8"/>
        <v>51.754250396624343</v>
      </c>
      <c r="G35" s="16"/>
      <c r="H35" s="4">
        <v>40725</v>
      </c>
      <c r="I35" s="5">
        <v>989</v>
      </c>
      <c r="J35" s="4">
        <v>41091</v>
      </c>
      <c r="K35" s="5">
        <v>1022</v>
      </c>
      <c r="L35" s="4">
        <v>41456</v>
      </c>
      <c r="M35" s="5">
        <v>1004</v>
      </c>
      <c r="N35" s="4">
        <v>41821</v>
      </c>
      <c r="O35" s="5">
        <v>976</v>
      </c>
      <c r="P35" s="6"/>
      <c r="Q35" s="6"/>
    </row>
    <row r="36" spans="1:17">
      <c r="A36" s="2">
        <v>41579</v>
      </c>
      <c r="B36" s="1">
        <v>905</v>
      </c>
      <c r="C36" s="10">
        <f t="shared" si="1"/>
        <v>1042.4166666666667</v>
      </c>
      <c r="D36" s="15">
        <f t="shared" si="2"/>
        <v>0.86817491406187541</v>
      </c>
      <c r="E36" s="7">
        <f>$C$57*$T$15</f>
        <v>979.03508546308126</v>
      </c>
      <c r="F36" s="7">
        <f t="shared" si="8"/>
        <v>74.035085463081259</v>
      </c>
      <c r="G36" s="16"/>
      <c r="H36" s="4">
        <v>40756</v>
      </c>
      <c r="I36" s="5">
        <v>921</v>
      </c>
      <c r="J36" s="4">
        <v>41122</v>
      </c>
      <c r="K36" s="5">
        <v>955</v>
      </c>
      <c r="L36" s="4">
        <v>41487</v>
      </c>
      <c r="M36" s="5">
        <v>902</v>
      </c>
      <c r="N36" s="4">
        <v>41852</v>
      </c>
      <c r="O36" s="5">
        <v>923</v>
      </c>
      <c r="P36" s="6"/>
      <c r="Q36" s="6"/>
    </row>
    <row r="37" spans="1:17">
      <c r="A37" s="2">
        <v>41609</v>
      </c>
      <c r="B37" s="1">
        <v>1054</v>
      </c>
      <c r="C37" s="10">
        <f t="shared" si="1"/>
        <v>1029.5</v>
      </c>
      <c r="D37" s="15">
        <f t="shared" si="2"/>
        <v>1.0237979601748421</v>
      </c>
      <c r="E37" s="7">
        <f>$C$57*$T$16</f>
        <v>1074.9382325677996</v>
      </c>
      <c r="F37" s="7">
        <f t="shared" si="8"/>
        <v>20.93823256779956</v>
      </c>
      <c r="G37" s="16"/>
      <c r="H37" s="4">
        <v>40787</v>
      </c>
      <c r="I37" s="5">
        <v>817</v>
      </c>
      <c r="J37" s="4">
        <v>41153</v>
      </c>
      <c r="K37" s="5">
        <v>888</v>
      </c>
      <c r="L37" s="4">
        <v>41518</v>
      </c>
      <c r="M37" s="5">
        <v>805</v>
      </c>
      <c r="N37" s="4">
        <v>41883</v>
      </c>
      <c r="O37" s="5">
        <v>877</v>
      </c>
      <c r="P37" s="6"/>
      <c r="Q37" s="6"/>
    </row>
    <row r="38" spans="1:17">
      <c r="A38" s="2">
        <v>41640</v>
      </c>
      <c r="B38" s="1">
        <v>1123</v>
      </c>
      <c r="C38" s="10">
        <f t="shared" si="1"/>
        <v>1027.1666666666667</v>
      </c>
      <c r="D38" s="15">
        <f t="shared" si="2"/>
        <v>1.0932987181567417</v>
      </c>
      <c r="E38" s="7">
        <f>$C$57*$T$5</f>
        <v>1125.230805702636</v>
      </c>
      <c r="F38" s="7">
        <f t="shared" si="8"/>
        <v>2.230805702635962</v>
      </c>
      <c r="G38" s="16"/>
      <c r="H38" s="4">
        <v>40817</v>
      </c>
      <c r="I38" s="5">
        <v>914</v>
      </c>
      <c r="J38" s="4">
        <v>41183</v>
      </c>
      <c r="K38" s="5">
        <v>898</v>
      </c>
      <c r="L38" s="4">
        <v>41548</v>
      </c>
      <c r="M38" s="5">
        <v>842</v>
      </c>
      <c r="N38" s="4">
        <v>41913</v>
      </c>
      <c r="O38" s="5">
        <v>923</v>
      </c>
      <c r="P38" s="6"/>
      <c r="Q38" s="6"/>
    </row>
    <row r="39" spans="1:17">
      <c r="A39" s="2">
        <v>41671</v>
      </c>
      <c r="B39" s="1">
        <v>1178</v>
      </c>
      <c r="C39" s="10">
        <f t="shared" si="1"/>
        <v>1028.9166666666667</v>
      </c>
      <c r="D39" s="15">
        <f t="shared" si="2"/>
        <v>1.1448934963958854</v>
      </c>
      <c r="E39" s="7">
        <f>$C$57*$T$6</f>
        <v>1210.7850677951151</v>
      </c>
      <c r="F39" s="7">
        <f t="shared" si="8"/>
        <v>32.785067795115083</v>
      </c>
      <c r="G39" s="16"/>
      <c r="H39" s="4">
        <v>40848</v>
      </c>
      <c r="I39" s="5">
        <v>989</v>
      </c>
      <c r="J39" s="4">
        <v>41214</v>
      </c>
      <c r="K39" s="5">
        <v>987</v>
      </c>
      <c r="L39" s="4">
        <v>41579</v>
      </c>
      <c r="M39" s="5">
        <v>905</v>
      </c>
      <c r="N39" s="4">
        <v>41944</v>
      </c>
      <c r="O39" s="5">
        <v>1041</v>
      </c>
      <c r="P39" s="6"/>
      <c r="Q39" s="6"/>
    </row>
    <row r="40" spans="1:17">
      <c r="A40" s="2">
        <v>41699</v>
      </c>
      <c r="B40" s="1">
        <v>1233</v>
      </c>
      <c r="C40" s="10">
        <f t="shared" si="1"/>
        <v>1034.9166666666667</v>
      </c>
      <c r="D40" s="15">
        <f t="shared" si="2"/>
        <v>1.1914002737740559</v>
      </c>
      <c r="E40" s="7">
        <f>$C$57*$T$7</f>
        <v>1304.3960120047821</v>
      </c>
      <c r="F40" s="7">
        <f t="shared" si="8"/>
        <v>71.396012004782051</v>
      </c>
      <c r="G40" s="16"/>
      <c r="H40" s="4">
        <v>40878</v>
      </c>
      <c r="I40" s="5">
        <v>1030</v>
      </c>
      <c r="J40" s="4">
        <v>41244</v>
      </c>
      <c r="K40" s="5">
        <v>1099</v>
      </c>
      <c r="L40" s="4">
        <v>41609</v>
      </c>
      <c r="M40" s="5">
        <v>1054</v>
      </c>
      <c r="N40" s="4">
        <v>41974</v>
      </c>
      <c r="O40" s="5">
        <v>1123</v>
      </c>
      <c r="P40" s="6"/>
      <c r="Q40" s="6"/>
    </row>
    <row r="41" spans="1:17">
      <c r="A41" s="2">
        <v>41730</v>
      </c>
      <c r="B41" s="1">
        <v>1155</v>
      </c>
      <c r="C41" s="10">
        <f t="shared" si="1"/>
        <v>1041.6666666666667</v>
      </c>
      <c r="D41" s="15">
        <f t="shared" si="2"/>
        <v>1.1088</v>
      </c>
      <c r="E41" s="7">
        <f>$C$57*$T$8</f>
        <v>1255.7972315063907</v>
      </c>
      <c r="F41" s="7">
        <f t="shared" si="8"/>
        <v>100.79723150639074</v>
      </c>
      <c r="G41" s="16"/>
    </row>
    <row r="42" spans="1:17">
      <c r="A42" s="2">
        <v>41760</v>
      </c>
      <c r="B42" s="1">
        <v>1110</v>
      </c>
      <c r="C42" s="10">
        <f t="shared" si="1"/>
        <v>1053</v>
      </c>
      <c r="D42" s="15">
        <f t="shared" si="2"/>
        <v>1.0541310541310542</v>
      </c>
      <c r="E42" s="7">
        <f>$C$57*$T$9</f>
        <v>1171.861750531499</v>
      </c>
      <c r="F42" s="7">
        <f t="shared" si="8"/>
        <v>61.861750531498956</v>
      </c>
      <c r="G42" s="16"/>
    </row>
    <row r="43" spans="1:17">
      <c r="A43" s="2">
        <v>41791</v>
      </c>
      <c r="B43" s="1">
        <v>1043</v>
      </c>
      <c r="C43" s="10">
        <f t="shared" si="1"/>
        <v>1058.75</v>
      </c>
      <c r="D43" s="15">
        <f t="shared" si="2"/>
        <v>0.98512396694214877</v>
      </c>
      <c r="E43" s="7">
        <f>$C$57*$T$10</f>
        <v>1084.5279914209027</v>
      </c>
      <c r="F43" s="7">
        <f t="shared" si="8"/>
        <v>41.527991420902708</v>
      </c>
      <c r="G43" s="16"/>
    </row>
    <row r="44" spans="1:17">
      <c r="A44" s="2">
        <v>41821</v>
      </c>
      <c r="B44" s="1">
        <v>976</v>
      </c>
      <c r="C44" s="10">
        <f t="shared" si="1"/>
        <v>1065.0833333333333</v>
      </c>
      <c r="D44" s="15">
        <f t="shared" si="2"/>
        <v>0.91636022220483537</v>
      </c>
      <c r="E44" s="7">
        <f>$C$57*$T$11</f>
        <v>996.16279071886527</v>
      </c>
      <c r="F44" s="7">
        <f>ABS(B44-E44)</f>
        <v>20.162790718865267</v>
      </c>
      <c r="G44" s="16"/>
    </row>
    <row r="45" spans="1:17">
      <c r="A45" s="2">
        <v>41852</v>
      </c>
      <c r="B45" s="1">
        <v>923</v>
      </c>
      <c r="C45" s="10">
        <f t="shared" si="1"/>
        <v>1069.5833333333333</v>
      </c>
      <c r="D45" s="15">
        <f t="shared" si="2"/>
        <v>0.86295286326451115</v>
      </c>
      <c r="E45" s="7">
        <f>$C$57*$T$12</f>
        <v>923.8660831687115</v>
      </c>
      <c r="F45" s="7">
        <f t="shared" ref="F45:F55" si="9">ABS(B45-E45)</f>
        <v>0.86608316871149782</v>
      </c>
      <c r="G45" s="16"/>
    </row>
    <row r="46" spans="1:17">
      <c r="A46" s="2">
        <v>41883</v>
      </c>
      <c r="B46" s="1">
        <v>877</v>
      </c>
      <c r="C46" s="10">
        <f t="shared" si="1"/>
        <v>1074.1666666666667</v>
      </c>
      <c r="D46" s="15">
        <f t="shared" si="2"/>
        <v>0.81644685802948014</v>
      </c>
      <c r="E46" s="7">
        <f>$C$57*$T$13</f>
        <v>845.61748087545379</v>
      </c>
      <c r="F46" s="7">
        <f t="shared" si="9"/>
        <v>31.382519124546207</v>
      </c>
      <c r="G46" s="16"/>
    </row>
    <row r="47" spans="1:17">
      <c r="A47" s="2">
        <v>41913</v>
      </c>
      <c r="B47" s="1">
        <v>923</v>
      </c>
      <c r="C47" s="10">
        <f t="shared" si="1"/>
        <v>1081.3333333333333</v>
      </c>
      <c r="D47" s="15">
        <f t="shared" si="2"/>
        <v>0.85357583230579537</v>
      </c>
      <c r="E47" s="7">
        <f>$C$57*$T$14</f>
        <v>893.75425039662434</v>
      </c>
      <c r="F47" s="7">
        <f t="shared" si="9"/>
        <v>29.245749603375657</v>
      </c>
      <c r="G47" s="16"/>
    </row>
    <row r="48" spans="1:17">
      <c r="A48" s="2">
        <v>41944</v>
      </c>
      <c r="B48" s="1">
        <v>1041</v>
      </c>
      <c r="C48" s="10">
        <f t="shared" si="1"/>
        <v>1085.1666666666667</v>
      </c>
      <c r="D48" s="15">
        <f t="shared" si="2"/>
        <v>0.95929964675165103</v>
      </c>
      <c r="E48" s="7">
        <f>$C$57*$T$15</f>
        <v>979.03508546308126</v>
      </c>
      <c r="F48" s="7">
        <f t="shared" si="9"/>
        <v>61.964914536918741</v>
      </c>
      <c r="G48" s="16"/>
    </row>
    <row r="49" spans="1:7">
      <c r="A49" s="2">
        <v>41974</v>
      </c>
      <c r="B49" s="1">
        <v>1123</v>
      </c>
      <c r="C49" s="10">
        <f t="shared" si="1"/>
        <v>1088.1666666666667</v>
      </c>
      <c r="D49" s="15">
        <f t="shared" si="2"/>
        <v>1.032011027722469</v>
      </c>
      <c r="E49" s="7">
        <f>$C$57*$T$16</f>
        <v>1074.9382325677996</v>
      </c>
      <c r="F49" s="7">
        <f t="shared" si="9"/>
        <v>48.06176743220044</v>
      </c>
      <c r="G49" s="16"/>
    </row>
    <row r="50" spans="1:7">
      <c r="A50" s="2">
        <v>42005</v>
      </c>
      <c r="B50" s="1">
        <v>1199</v>
      </c>
      <c r="E50" s="7">
        <f>$C$57*$T$5</f>
        <v>1125.230805702636</v>
      </c>
      <c r="F50" s="7">
        <f t="shared" si="9"/>
        <v>73.769194297364038</v>
      </c>
    </row>
    <row r="51" spans="1:7">
      <c r="A51" s="2">
        <v>42036</v>
      </c>
      <c r="B51" s="1">
        <v>1232</v>
      </c>
      <c r="E51" s="7">
        <f>$C$57*$T$6</f>
        <v>1210.7850677951151</v>
      </c>
      <c r="F51" s="7">
        <f t="shared" si="9"/>
        <v>21.214932204884917</v>
      </c>
    </row>
    <row r="52" spans="1:7">
      <c r="A52" s="2">
        <v>42064</v>
      </c>
      <c r="B52" s="1">
        <v>1288</v>
      </c>
      <c r="E52" s="7">
        <f>$C$57*$T$7</f>
        <v>1304.3960120047821</v>
      </c>
      <c r="F52" s="7">
        <f t="shared" si="9"/>
        <v>16.396012004782051</v>
      </c>
    </row>
    <row r="53" spans="1:7">
      <c r="A53" s="2">
        <v>42095</v>
      </c>
      <c r="B53" s="1">
        <v>1241</v>
      </c>
      <c r="E53" s="7">
        <f>$C$57*$T$8</f>
        <v>1255.7972315063907</v>
      </c>
      <c r="F53" s="7">
        <f t="shared" si="9"/>
        <v>14.797231506390744</v>
      </c>
    </row>
    <row r="54" spans="1:7">
      <c r="A54" s="2">
        <v>42125</v>
      </c>
      <c r="B54" s="1">
        <v>1156</v>
      </c>
      <c r="E54" s="7">
        <f>$C$57*$T$9</f>
        <v>1171.861750531499</v>
      </c>
      <c r="F54" s="7">
        <f t="shared" si="9"/>
        <v>15.861750531498956</v>
      </c>
    </row>
    <row r="55" spans="1:7">
      <c r="A55" s="2">
        <v>42156</v>
      </c>
      <c r="B55" s="1">
        <v>1079</v>
      </c>
      <c r="E55" s="7">
        <f>$C$57*$T$10</f>
        <v>1084.5279914209027</v>
      </c>
      <c r="F55" s="7">
        <f t="shared" si="9"/>
        <v>5.5279914209027083</v>
      </c>
    </row>
    <row r="56" spans="1:7">
      <c r="A56" s="2"/>
    </row>
    <row r="57" spans="1:7">
      <c r="A57" s="2"/>
      <c r="B57" s="1" t="s">
        <v>24</v>
      </c>
      <c r="C57" s="10">
        <f>AVERAGE(C7:C49)</f>
        <v>1071.8953488372092</v>
      </c>
      <c r="E57" s="1" t="s">
        <v>8</v>
      </c>
      <c r="F57" s="10">
        <f>SUM(F44:F55)/12</f>
        <v>28.270911379203437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1"/>
  <sheetViews>
    <sheetView topLeftCell="A49" workbookViewId="0" xr3:uid="{842E5F09-E766-5B8D-85AF-A39847EA96FD}">
      <selection activeCell="W22" sqref="W22"/>
    </sheetView>
  </sheetViews>
  <sheetFormatPr defaultColWidth="11" defaultRowHeight="15.95"/>
  <cols>
    <col min="1" max="6" width="10.875" style="1"/>
    <col min="7" max="7" width="19.375" style="1" bestFit="1" customWidth="1"/>
    <col min="8" max="9" width="10.875" style="1"/>
    <col min="11" max="11" width="7.5" bestFit="1" customWidth="1"/>
    <col min="12" max="12" width="9.375" bestFit="1" customWidth="1"/>
    <col min="13" max="13" width="7.5" bestFit="1" customWidth="1"/>
    <col min="14" max="14" width="9.375" bestFit="1" customWidth="1"/>
    <col min="15" max="15" width="8.375" bestFit="1" customWidth="1"/>
    <col min="16" max="16" width="9.375" bestFit="1" customWidth="1"/>
    <col min="17" max="17" width="7.5" bestFit="1" customWidth="1"/>
    <col min="18" max="18" width="9.375" bestFit="1" customWidth="1"/>
    <col min="19" max="19" width="7.5" bestFit="1" customWidth="1"/>
    <col min="20" max="20" width="9.375" bestFit="1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25</v>
      </c>
      <c r="G1" s="1" t="s">
        <v>26</v>
      </c>
      <c r="H1" s="1" t="s">
        <v>3</v>
      </c>
      <c r="I1" s="1" t="s">
        <v>4</v>
      </c>
    </row>
    <row r="2" spans="1:23">
      <c r="A2" s="2">
        <v>40544</v>
      </c>
      <c r="B2" s="7">
        <v>1</v>
      </c>
      <c r="C2" s="1">
        <v>2178</v>
      </c>
      <c r="F2" s="10">
        <f>C2/$W$8</f>
        <v>2201.4178052453931</v>
      </c>
      <c r="G2" s="10">
        <f>B2*$W$22+$W$23</f>
        <v>2090.073957800721</v>
      </c>
      <c r="H2" s="10">
        <f>G2*$W$8</f>
        <v>2067.8405840287714</v>
      </c>
      <c r="I2" s="10">
        <f>ABS(C2-H2)</f>
        <v>110.15941597122855</v>
      </c>
    </row>
    <row r="3" spans="1:23">
      <c r="A3" s="2">
        <v>40575</v>
      </c>
      <c r="B3" s="7">
        <v>2</v>
      </c>
      <c r="C3" s="1">
        <f>'Cenário #2'!B3+'Cenário #1'!C3</f>
        <v>2388</v>
      </c>
      <c r="F3" s="10">
        <f>C3/$W$9</f>
        <v>2292.6274494383961</v>
      </c>
      <c r="G3" s="10">
        <f t="shared" ref="G3:G66" si="0">B3*$W$22+$W$23</f>
        <v>2123.785553555811</v>
      </c>
      <c r="H3" s="10">
        <f>G3*$W$9</f>
        <v>2212.1343365812095</v>
      </c>
      <c r="I3" s="10">
        <f>ABS(C3-H3)</f>
        <v>175.86566341879052</v>
      </c>
    </row>
    <row r="4" spans="1:23">
      <c r="A4" s="2">
        <v>40603</v>
      </c>
      <c r="B4" s="7">
        <v>3</v>
      </c>
      <c r="C4" s="1">
        <f>'Cenário #2'!B4+'Cenário #1'!C4</f>
        <v>2443</v>
      </c>
      <c r="F4" s="10">
        <f>C4/$W$10</f>
        <v>2252.3871476697082</v>
      </c>
      <c r="G4" s="10">
        <f t="shared" si="0"/>
        <v>2157.497149310901</v>
      </c>
      <c r="H4" s="10">
        <f>G4*$W$10</f>
        <v>2340.0797421613775</v>
      </c>
      <c r="I4" s="10">
        <f t="shared" ref="I4:I55" si="1">ABS(C4-H4)</f>
        <v>102.92025783862255</v>
      </c>
    </row>
    <row r="5" spans="1:23">
      <c r="A5" s="2">
        <v>40634</v>
      </c>
      <c r="B5" s="7">
        <v>4</v>
      </c>
      <c r="C5" s="1">
        <f>'Cenário #2'!B5+'Cenário #1'!C5</f>
        <v>2469</v>
      </c>
      <c r="F5" s="10">
        <f>C5/$W$11</f>
        <v>2308.6660504479532</v>
      </c>
      <c r="G5" s="10">
        <f t="shared" si="0"/>
        <v>2191.208745065991</v>
      </c>
      <c r="H5" s="10">
        <f>G5*$W$11</f>
        <v>2343.3854326909709</v>
      </c>
      <c r="I5" s="10">
        <f t="shared" si="1"/>
        <v>125.6145673090291</v>
      </c>
    </row>
    <row r="6" spans="1:23">
      <c r="A6" s="2">
        <v>40664</v>
      </c>
      <c r="B6" s="7">
        <v>5</v>
      </c>
      <c r="C6" s="1">
        <f>'Cenário #2'!B6+'Cenário #1'!C6</f>
        <v>2325</v>
      </c>
      <c r="F6" s="10">
        <f>C6/$W$12</f>
        <v>2234.7157742626664</v>
      </c>
      <c r="G6" s="10">
        <f t="shared" si="0"/>
        <v>2224.920340821081</v>
      </c>
      <c r="H6" s="10">
        <f>G6*$W$12</f>
        <v>2314.8088235586915</v>
      </c>
      <c r="I6" s="10">
        <f t="shared" si="1"/>
        <v>10.191176441308471</v>
      </c>
    </row>
    <row r="7" spans="1:23">
      <c r="A7" s="2">
        <v>40695</v>
      </c>
      <c r="B7" s="7">
        <v>6</v>
      </c>
      <c r="C7" s="1">
        <f>'Cenário #2'!B7+'Cenário #1'!C7</f>
        <v>2294</v>
      </c>
      <c r="D7" s="10">
        <f>AVERAGE(C2:C13)</f>
        <v>2284.8333333333335</v>
      </c>
      <c r="E7" s="15">
        <f>C7/D7</f>
        <v>1.0040119629440514</v>
      </c>
      <c r="F7" s="10">
        <f>C7/$W$13</f>
        <v>2282.3230107783484</v>
      </c>
      <c r="G7" s="10">
        <f t="shared" si="0"/>
        <v>2258.631936576171</v>
      </c>
      <c r="H7" s="10">
        <f>G7*$W$13</f>
        <v>2270.1877157776798</v>
      </c>
      <c r="I7" s="10">
        <f t="shared" si="1"/>
        <v>23.812284222320159</v>
      </c>
      <c r="V7" s="3" t="s">
        <v>0</v>
      </c>
      <c r="W7" s="3" t="s">
        <v>11</v>
      </c>
    </row>
    <row r="8" spans="1:23">
      <c r="A8" s="2">
        <v>40725</v>
      </c>
      <c r="B8" s="7">
        <v>7</v>
      </c>
      <c r="C8" s="1">
        <v>2265</v>
      </c>
      <c r="D8" s="10">
        <f t="shared" ref="D8:D49" si="2">AVERAGE(C3:C14)</f>
        <v>2307.25</v>
      </c>
      <c r="E8" s="15">
        <f t="shared" ref="E8:E49" si="3">C8/D8</f>
        <v>0.9816881568967385</v>
      </c>
      <c r="F8" s="10">
        <f>C8/$W$14</f>
        <v>2327.2565283881818</v>
      </c>
      <c r="G8" s="10">
        <f t="shared" si="0"/>
        <v>2292.343532331261</v>
      </c>
      <c r="H8" s="10">
        <f>G8*$W$14</f>
        <v>2231.0209628357156</v>
      </c>
      <c r="I8" s="10">
        <f t="shared" si="1"/>
        <v>33.979037164284364</v>
      </c>
      <c r="V8" s="5">
        <v>1</v>
      </c>
      <c r="W8" s="5">
        <f>(E14+E26+E38)/3</f>
        <v>0.9893623985462483</v>
      </c>
    </row>
    <row r="9" spans="1:23">
      <c r="A9" s="2">
        <v>40756</v>
      </c>
      <c r="B9" s="7">
        <v>8</v>
      </c>
      <c r="C9" s="1">
        <f>'Cenário #2'!B9+'Cenário #1'!C9</f>
        <v>2178</v>
      </c>
      <c r="D9" s="10">
        <f t="shared" si="2"/>
        <v>2329.0833333333335</v>
      </c>
      <c r="E9" s="15">
        <f t="shared" si="3"/>
        <v>0.93513184729328414</v>
      </c>
      <c r="F9" s="10">
        <f>C9/$W$15</f>
        <v>2313.4024238699271</v>
      </c>
      <c r="G9" s="10">
        <f t="shared" si="0"/>
        <v>2326.055128086351</v>
      </c>
      <c r="H9" s="10">
        <f>G9*$W$15</f>
        <v>2189.9121470173236</v>
      </c>
      <c r="I9" s="10">
        <f t="shared" si="1"/>
        <v>11.912147017323605</v>
      </c>
      <c r="V9" s="5">
        <v>2</v>
      </c>
      <c r="W9" s="5">
        <f t="shared" ref="W9:W12" si="4">(E15+E27+E39)/3</f>
        <v>1.0415996722821086</v>
      </c>
    </row>
    <row r="10" spans="1:23">
      <c r="A10" s="2">
        <v>40787</v>
      </c>
      <c r="B10" s="7">
        <v>9</v>
      </c>
      <c r="C10" s="1">
        <f>'Cenário #2'!B10+'Cenário #1'!C10</f>
        <v>2140</v>
      </c>
      <c r="D10" s="10">
        <f t="shared" si="2"/>
        <v>2358.6666666666665</v>
      </c>
      <c r="E10" s="15">
        <f t="shared" si="3"/>
        <v>0.90729225551158854</v>
      </c>
      <c r="F10" s="10">
        <f>C10/$W$16</f>
        <v>2359.480231042859</v>
      </c>
      <c r="G10" s="10">
        <f t="shared" si="0"/>
        <v>2359.766723841441</v>
      </c>
      <c r="H10" s="10">
        <f>G10*$W$16</f>
        <v>2140.2598430709013</v>
      </c>
      <c r="I10" s="10">
        <f t="shared" si="1"/>
        <v>0.25984307090129732</v>
      </c>
      <c r="V10" s="5">
        <v>3</v>
      </c>
      <c r="W10" s="5">
        <f t="shared" si="4"/>
        <v>1.0846270378196294</v>
      </c>
    </row>
    <row r="11" spans="1:23">
      <c r="A11" s="2">
        <v>40817</v>
      </c>
      <c r="B11" s="7">
        <v>10</v>
      </c>
      <c r="C11" s="1">
        <v>2223</v>
      </c>
      <c r="D11" s="10">
        <f t="shared" si="2"/>
        <v>2386.1666666666665</v>
      </c>
      <c r="E11" s="15">
        <f t="shared" si="3"/>
        <v>0.93161975274149622</v>
      </c>
      <c r="F11" s="10">
        <f>C11/$W$17</f>
        <v>2408.5136676209672</v>
      </c>
      <c r="G11" s="10">
        <f t="shared" si="0"/>
        <v>2393.478319596531</v>
      </c>
      <c r="H11" s="10">
        <f>G11*$W$17</f>
        <v>2209.1227365625305</v>
      </c>
      <c r="I11" s="10">
        <f t="shared" si="1"/>
        <v>13.877263437469537</v>
      </c>
      <c r="V11" s="5">
        <v>4</v>
      </c>
      <c r="W11" s="5">
        <f t="shared" si="4"/>
        <v>1.0694487405490876</v>
      </c>
    </row>
    <row r="12" spans="1:23">
      <c r="A12" s="2">
        <v>40848</v>
      </c>
      <c r="B12" s="7">
        <v>11</v>
      </c>
      <c r="C12" s="1">
        <f>'Cenário #2'!B12+'Cenário #1'!C12</f>
        <v>2207</v>
      </c>
      <c r="D12" s="10">
        <f t="shared" si="2"/>
        <v>2419.9166666666665</v>
      </c>
      <c r="E12" s="15">
        <f t="shared" si="3"/>
        <v>0.91201487654533564</v>
      </c>
      <c r="F12" s="10">
        <f>C12/$W$18</f>
        <v>2285.8423885649663</v>
      </c>
      <c r="G12" s="10">
        <f t="shared" si="0"/>
        <v>2427.1899153516206</v>
      </c>
      <c r="H12" s="10">
        <f>G12*$W$18</f>
        <v>2343.4722227476004</v>
      </c>
      <c r="I12" s="10">
        <f t="shared" si="1"/>
        <v>136.47222274760043</v>
      </c>
      <c r="V12" s="5">
        <v>5</v>
      </c>
      <c r="W12" s="5">
        <f t="shared" si="4"/>
        <v>1.0404007645075681</v>
      </c>
    </row>
    <row r="13" spans="1:23">
      <c r="A13" s="2">
        <v>40878</v>
      </c>
      <c r="B13" s="7">
        <v>12</v>
      </c>
      <c r="C13" s="1">
        <f>'Cenário #2'!B13+'Cenário #1'!C13</f>
        <v>2308</v>
      </c>
      <c r="D13" s="10">
        <f t="shared" si="2"/>
        <v>2443.4166666666665</v>
      </c>
      <c r="E13" s="15">
        <f t="shared" si="3"/>
        <v>0.94457897070359131</v>
      </c>
      <c r="F13" s="10">
        <f>C13/$W$19</f>
        <v>2333.1954612863628</v>
      </c>
      <c r="G13" s="10">
        <f t="shared" si="0"/>
        <v>2460.901511106711</v>
      </c>
      <c r="H13" s="10">
        <f>G13*$W$19</f>
        <v>2434.3269914055386</v>
      </c>
      <c r="I13" s="10">
        <f t="shared" si="1"/>
        <v>126.32699140553859</v>
      </c>
      <c r="V13" s="5">
        <v>6</v>
      </c>
      <c r="W13" s="5">
        <f>(E7+E19+E31+E43)/4</f>
        <v>1.0051162737116992</v>
      </c>
    </row>
    <row r="14" spans="1:23">
      <c r="A14" s="2">
        <v>40909</v>
      </c>
      <c r="B14" s="7">
        <v>13</v>
      </c>
      <c r="C14" s="1">
        <f>'Cenário #2'!B14+'Cenário #1'!C14</f>
        <v>2447</v>
      </c>
      <c r="D14" s="10">
        <f t="shared" si="2"/>
        <v>2474.9166666666665</v>
      </c>
      <c r="E14" s="15">
        <f t="shared" si="3"/>
        <v>0.9887201589279101</v>
      </c>
      <c r="F14" s="10">
        <f>C14/$W$8</f>
        <v>2473.3100869768032</v>
      </c>
      <c r="G14" s="10">
        <f t="shared" si="0"/>
        <v>2494.6131068618006</v>
      </c>
      <c r="H14" s="10">
        <f>G14*$W$8</f>
        <v>2468.0764068496997</v>
      </c>
      <c r="I14" s="10">
        <f t="shared" si="1"/>
        <v>21.076406849699652</v>
      </c>
      <c r="V14" s="5">
        <v>7</v>
      </c>
      <c r="W14" s="5">
        <f t="shared" ref="W14:W19" si="5">(E8+E20+E32+E44)/4</f>
        <v>0.97324896175871956</v>
      </c>
    </row>
    <row r="15" spans="1:23">
      <c r="A15" s="2">
        <v>40940</v>
      </c>
      <c r="B15" s="7">
        <v>14</v>
      </c>
      <c r="C15" s="1">
        <f>'Cenário #2'!B15+'Cenário #1'!C15</f>
        <v>2650</v>
      </c>
      <c r="D15" s="10">
        <f t="shared" si="2"/>
        <v>2508.25</v>
      </c>
      <c r="E15" s="15">
        <f t="shared" si="3"/>
        <v>1.0565135054320742</v>
      </c>
      <c r="F15" s="10">
        <f>C15/$W$9</f>
        <v>2544.1636268893426</v>
      </c>
      <c r="G15" s="10">
        <f t="shared" si="0"/>
        <v>2528.3247026168906</v>
      </c>
      <c r="H15" s="10">
        <f>G15*$W$9</f>
        <v>2633.502181668513</v>
      </c>
      <c r="I15" s="10">
        <f t="shared" si="1"/>
        <v>16.497818331486997</v>
      </c>
      <c r="V15" s="5">
        <v>8</v>
      </c>
      <c r="W15" s="5">
        <f t="shared" si="5"/>
        <v>0.94147044090866738</v>
      </c>
    </row>
    <row r="16" spans="1:23">
      <c r="A16" s="2">
        <v>40969</v>
      </c>
      <c r="B16" s="7">
        <v>15</v>
      </c>
      <c r="C16" s="1">
        <f>'Cenário #2'!B16+'Cenário #1'!C16</f>
        <v>2798</v>
      </c>
      <c r="D16" s="10">
        <f t="shared" si="2"/>
        <v>2541.75</v>
      </c>
      <c r="E16" s="15">
        <f t="shared" si="3"/>
        <v>1.1008163666765025</v>
      </c>
      <c r="F16" s="10">
        <f>C16/$W$10</f>
        <v>2579.6885956528217</v>
      </c>
      <c r="G16" s="10">
        <f t="shared" si="0"/>
        <v>2562.0362983719806</v>
      </c>
      <c r="H16" s="10">
        <f>G16*$W$10</f>
        <v>2778.8538410895694</v>
      </c>
      <c r="I16" s="10">
        <f t="shared" si="1"/>
        <v>19.146158910430586</v>
      </c>
      <c r="V16" s="5">
        <v>9</v>
      </c>
      <c r="W16" s="5">
        <f t="shared" si="5"/>
        <v>0.90697941514608416</v>
      </c>
    </row>
    <row r="17" spans="1:23">
      <c r="A17" s="2">
        <v>41000</v>
      </c>
      <c r="B17" s="7">
        <v>16</v>
      </c>
      <c r="C17" s="1">
        <f>'Cenário #2'!B17+'Cenário #1'!C17</f>
        <v>2799</v>
      </c>
      <c r="D17" s="10">
        <f t="shared" si="2"/>
        <v>2574.4166666666665</v>
      </c>
      <c r="E17" s="15">
        <f t="shared" si="3"/>
        <v>1.0872365908134529</v>
      </c>
      <c r="F17" s="10">
        <f>C17/$W$11</f>
        <v>2617.2362394507177</v>
      </c>
      <c r="G17" s="10">
        <f t="shared" si="0"/>
        <v>2595.7478941270706</v>
      </c>
      <c r="H17" s="10">
        <f>G17*$W$11</f>
        <v>2776.0193161571419</v>
      </c>
      <c r="I17" s="10">
        <f t="shared" si="1"/>
        <v>22.98068384285807</v>
      </c>
      <c r="V17" s="5">
        <v>10</v>
      </c>
      <c r="W17" s="5">
        <f t="shared" si="5"/>
        <v>0.92297587092199884</v>
      </c>
    </row>
    <row r="18" spans="1:23">
      <c r="A18" s="2">
        <v>41030</v>
      </c>
      <c r="B18" s="7">
        <v>17</v>
      </c>
      <c r="C18" s="1">
        <f>'Cenário #2'!B18+'Cenário #1'!C18</f>
        <v>2730</v>
      </c>
      <c r="D18" s="10">
        <f t="shared" si="2"/>
        <v>2618.1666666666665</v>
      </c>
      <c r="E18" s="15">
        <f t="shared" si="3"/>
        <v>1.0427143675599975</v>
      </c>
      <c r="F18" s="10">
        <f>C18/$W$12</f>
        <v>2623.9888446180985</v>
      </c>
      <c r="G18" s="10">
        <f t="shared" si="0"/>
        <v>2629.4594898821606</v>
      </c>
      <c r="H18" s="10">
        <f>G18*$W$12</f>
        <v>2735.6916635150801</v>
      </c>
      <c r="I18" s="10">
        <f t="shared" si="1"/>
        <v>5.6916635150801085</v>
      </c>
      <c r="V18" s="5">
        <v>11</v>
      </c>
      <c r="W18" s="5">
        <f t="shared" si="5"/>
        <v>0.96550838808511941</v>
      </c>
    </row>
    <row r="19" spans="1:23">
      <c r="A19" s="2">
        <v>41061</v>
      </c>
      <c r="B19" s="7">
        <v>18</v>
      </c>
      <c r="C19" s="1">
        <f>'Cenário #2'!B19+'Cenário #1'!C19</f>
        <v>2576</v>
      </c>
      <c r="D19" s="10">
        <f t="shared" si="2"/>
        <v>2657.5833333333335</v>
      </c>
      <c r="E19" s="15">
        <f t="shared" si="3"/>
        <v>0.9693016838606503</v>
      </c>
      <c r="F19" s="10">
        <f>C19/$W$13</f>
        <v>2562.8875657214585</v>
      </c>
      <c r="G19" s="10">
        <f t="shared" si="0"/>
        <v>2663.1710856372506</v>
      </c>
      <c r="H19" s="10">
        <f>G19*$W$13</f>
        <v>2676.7965978524539</v>
      </c>
      <c r="I19" s="10">
        <f t="shared" si="1"/>
        <v>100.79659785245394</v>
      </c>
      <c r="V19" s="5">
        <v>12</v>
      </c>
      <c r="W19" s="5">
        <f t="shared" si="5"/>
        <v>0.9892013070896033</v>
      </c>
    </row>
    <row r="20" spans="1:23">
      <c r="A20" s="2">
        <v>41091</v>
      </c>
      <c r="B20" s="7">
        <v>19</v>
      </c>
      <c r="C20" s="1">
        <v>2643</v>
      </c>
      <c r="D20" s="10">
        <f t="shared" si="2"/>
        <v>2684.4166666666665</v>
      </c>
      <c r="E20" s="15">
        <f t="shared" si="3"/>
        <v>0.98457144631049587</v>
      </c>
      <c r="F20" s="10">
        <f>C20/$W$14</f>
        <v>2715.6463596158783</v>
      </c>
      <c r="G20" s="10">
        <f t="shared" si="0"/>
        <v>2696.8826813923406</v>
      </c>
      <c r="H20" s="10">
        <f>G20*$W$14</f>
        <v>2624.7382696501672</v>
      </c>
      <c r="I20" s="10">
        <f t="shared" si="1"/>
        <v>18.26173034983276</v>
      </c>
    </row>
    <row r="21" spans="1:23">
      <c r="A21" s="2">
        <v>41122</v>
      </c>
      <c r="B21" s="7">
        <v>20</v>
      </c>
      <c r="C21" s="1">
        <f>'Cenário #2'!B21+'Cenário #1'!C21</f>
        <v>2578</v>
      </c>
      <c r="D21" s="10">
        <f t="shared" si="2"/>
        <v>2709.25</v>
      </c>
      <c r="E21" s="15">
        <f t="shared" si="3"/>
        <v>0.95155485835563347</v>
      </c>
      <c r="F21" s="10">
        <f>C21/$W$15</f>
        <v>2738.2697193464978</v>
      </c>
      <c r="G21" s="10">
        <f t="shared" si="0"/>
        <v>2730.5942771474306</v>
      </c>
      <c r="H21" s="10">
        <f>G21*$W$15</f>
        <v>2570.7737980486754</v>
      </c>
      <c r="I21" s="10">
        <f t="shared" si="1"/>
        <v>7.2262019513245832</v>
      </c>
    </row>
    <row r="22" spans="1:23">
      <c r="A22" s="2">
        <v>41153</v>
      </c>
      <c r="B22" s="7">
        <v>21</v>
      </c>
      <c r="C22" s="1">
        <f>'Cenário #2'!B22+'Cenário #1'!C22</f>
        <v>2542</v>
      </c>
      <c r="D22" s="10">
        <f t="shared" si="2"/>
        <v>2740.5833333333335</v>
      </c>
      <c r="E22" s="15">
        <f t="shared" si="3"/>
        <v>0.92753975735092886</v>
      </c>
      <c r="F22" s="10">
        <f>C22/$W$16</f>
        <v>2802.7096950051159</v>
      </c>
      <c r="G22" s="10">
        <f t="shared" si="0"/>
        <v>2764.3058729025206</v>
      </c>
      <c r="H22" s="10">
        <f>G22*$W$16</f>
        <v>2507.1685238900136</v>
      </c>
      <c r="I22" s="10">
        <f t="shared" si="1"/>
        <v>34.831476109986397</v>
      </c>
      <c r="V22" t="s">
        <v>6</v>
      </c>
      <c r="W22">
        <f>SLOPE(F2:F55,B2:B55)</f>
        <v>33.711595755089981</v>
      </c>
    </row>
    <row r="23" spans="1:23">
      <c r="A23" s="2">
        <v>41183</v>
      </c>
      <c r="B23" s="7">
        <v>22</v>
      </c>
      <c r="C23" s="1">
        <f>'Cenário #2'!B23+'Cenário #1'!C23</f>
        <v>2615</v>
      </c>
      <c r="D23" s="10">
        <f t="shared" si="2"/>
        <v>2769.5</v>
      </c>
      <c r="E23" s="15">
        <f t="shared" si="3"/>
        <v>0.94421375699584764</v>
      </c>
      <c r="F23" s="10">
        <f>C23/$W$17</f>
        <v>2833.2268289828294</v>
      </c>
      <c r="G23" s="10">
        <f t="shared" si="0"/>
        <v>2798.0174686576106</v>
      </c>
      <c r="H23" s="10">
        <f>G23*$W$17</f>
        <v>2582.5026099892248</v>
      </c>
      <c r="I23" s="10">
        <f t="shared" si="1"/>
        <v>32.497390010775234</v>
      </c>
      <c r="V23" t="s">
        <v>7</v>
      </c>
      <c r="W23">
        <f>INTERCEPT(F2:F55,B2:B55)</f>
        <v>2056.362362045631</v>
      </c>
    </row>
    <row r="24" spans="1:23">
      <c r="A24" s="2">
        <v>41214</v>
      </c>
      <c r="B24" s="7">
        <v>23</v>
      </c>
      <c r="C24" s="1">
        <f>'Cenário #2'!B24+'Cenário #1'!C24</f>
        <v>2732</v>
      </c>
      <c r="D24" s="10">
        <f t="shared" si="2"/>
        <v>2799.25</v>
      </c>
      <c r="E24" s="15">
        <f t="shared" si="3"/>
        <v>0.97597570777886933</v>
      </c>
      <c r="F24" s="10">
        <f>C24/$W$18</f>
        <v>2829.5973745172128</v>
      </c>
      <c r="G24" s="10">
        <f t="shared" si="0"/>
        <v>2831.7290644127006</v>
      </c>
      <c r="H24" s="10">
        <f>G24*$W$18</f>
        <v>2734.05816447489</v>
      </c>
      <c r="I24" s="10">
        <f t="shared" si="1"/>
        <v>2.0581644748899635</v>
      </c>
    </row>
    <row r="25" spans="1:23">
      <c r="A25" s="2">
        <v>41244</v>
      </c>
      <c r="B25" s="7">
        <v>24</v>
      </c>
      <c r="C25" s="1">
        <v>2781</v>
      </c>
      <c r="D25" s="10">
        <f t="shared" si="2"/>
        <v>2842</v>
      </c>
      <c r="E25" s="15">
        <f t="shared" si="3"/>
        <v>0.97853624208304013</v>
      </c>
      <c r="F25" s="10">
        <f>C25/$W$19</f>
        <v>2811.3590025291919</v>
      </c>
      <c r="G25" s="10">
        <f t="shared" si="0"/>
        <v>2865.4406601677906</v>
      </c>
      <c r="H25" s="10">
        <f>G25*$W$19</f>
        <v>2834.4976464256742</v>
      </c>
      <c r="I25" s="10">
        <f t="shared" si="1"/>
        <v>53.497646425674247</v>
      </c>
    </row>
    <row r="26" spans="1:23">
      <c r="A26" s="2">
        <v>41275</v>
      </c>
      <c r="B26" s="7">
        <v>25</v>
      </c>
      <c r="C26" s="1">
        <f>'Cenário #2'!B26+'Cenário #1'!C26</f>
        <v>2769</v>
      </c>
      <c r="D26" s="10">
        <f t="shared" si="2"/>
        <v>2864.1666666666665</v>
      </c>
      <c r="E26" s="15">
        <f t="shared" si="3"/>
        <v>0.96677334885074195</v>
      </c>
      <c r="F26" s="10">
        <f>C26/$W$8</f>
        <v>2798.7722234731377</v>
      </c>
      <c r="G26" s="10">
        <f t="shared" si="0"/>
        <v>2899.1522559228806</v>
      </c>
      <c r="H26" s="10">
        <f>G26*$W$8</f>
        <v>2868.3122296706279</v>
      </c>
      <c r="I26" s="10">
        <f t="shared" si="1"/>
        <v>99.312229670627858</v>
      </c>
    </row>
    <row r="27" spans="1:23">
      <c r="A27" s="2">
        <v>41306</v>
      </c>
      <c r="B27" s="7">
        <v>26</v>
      </c>
      <c r="C27" s="1">
        <f>'Cenário #2'!B27+'Cenário #1'!C27</f>
        <v>2948</v>
      </c>
      <c r="D27" s="10">
        <f t="shared" si="2"/>
        <v>2883.3333333333335</v>
      </c>
      <c r="E27" s="15">
        <f t="shared" si="3"/>
        <v>1.0224277456647399</v>
      </c>
      <c r="F27" s="10">
        <f>C27/$W$9</f>
        <v>2830.2620271961441</v>
      </c>
      <c r="G27" s="10">
        <f t="shared" si="0"/>
        <v>2932.8638516779706</v>
      </c>
      <c r="H27" s="10">
        <f>G27*$W$9</f>
        <v>3054.870026755817</v>
      </c>
      <c r="I27" s="10">
        <f t="shared" si="1"/>
        <v>106.87002675581698</v>
      </c>
    </row>
    <row r="28" spans="1:23">
      <c r="A28" s="2">
        <v>41334</v>
      </c>
      <c r="B28" s="7">
        <v>27</v>
      </c>
      <c r="C28" s="1">
        <f>'Cenário #2'!B28+'Cenário #1'!C28</f>
        <v>3174</v>
      </c>
      <c r="D28" s="10">
        <f t="shared" si="2"/>
        <v>2897</v>
      </c>
      <c r="E28" s="15">
        <f t="shared" si="3"/>
        <v>1.0956161546427339</v>
      </c>
      <c r="F28" s="10">
        <f>C28/$W$10</f>
        <v>2926.351537741979</v>
      </c>
      <c r="G28" s="10">
        <f t="shared" si="0"/>
        <v>2966.5754474330606</v>
      </c>
      <c r="H28" s="10">
        <f>G28*$W$10</f>
        <v>3217.6279400177623</v>
      </c>
      <c r="I28" s="10">
        <f t="shared" si="1"/>
        <v>43.627940017762285</v>
      </c>
      <c r="K28" s="3" t="s">
        <v>0</v>
      </c>
      <c r="L28" s="3" t="s">
        <v>2</v>
      </c>
      <c r="M28" s="3" t="s">
        <v>0</v>
      </c>
      <c r="N28" s="3" t="s">
        <v>2</v>
      </c>
      <c r="O28" s="3" t="s">
        <v>0</v>
      </c>
      <c r="P28" s="3" t="s">
        <v>2</v>
      </c>
      <c r="Q28" s="3" t="s">
        <v>0</v>
      </c>
      <c r="R28" s="3" t="s">
        <v>2</v>
      </c>
      <c r="S28" s="3" t="s">
        <v>0</v>
      </c>
      <c r="T28" s="3" t="s">
        <v>2</v>
      </c>
    </row>
    <row r="29" spans="1:23">
      <c r="A29" s="2">
        <v>41365</v>
      </c>
      <c r="B29" s="7">
        <v>28</v>
      </c>
      <c r="C29" s="1">
        <f>'Cenário #2'!B29+'Cenário #1'!C29</f>
        <v>3146</v>
      </c>
      <c r="D29" s="10">
        <f t="shared" si="2"/>
        <v>2905.5833333333335</v>
      </c>
      <c r="E29" s="15">
        <f t="shared" si="3"/>
        <v>1.0827429948088449</v>
      </c>
      <c r="F29" s="10">
        <f>C29/$W$11</f>
        <v>2941.7024684930179</v>
      </c>
      <c r="G29" s="10">
        <f t="shared" si="0"/>
        <v>3000.2870431881506</v>
      </c>
      <c r="H29" s="10">
        <f>G29*$W$11</f>
        <v>3208.6531996233134</v>
      </c>
      <c r="I29" s="10">
        <f t="shared" si="1"/>
        <v>62.653199623313412</v>
      </c>
      <c r="K29" s="4">
        <v>40544</v>
      </c>
      <c r="L29" s="5">
        <v>2178</v>
      </c>
      <c r="M29" s="4">
        <v>40909</v>
      </c>
      <c r="N29" s="5">
        <v>2447</v>
      </c>
      <c r="O29" s="4">
        <v>41275</v>
      </c>
      <c r="P29" s="5">
        <v>2769</v>
      </c>
      <c r="Q29" s="4">
        <v>41640</v>
      </c>
      <c r="R29" s="5">
        <v>3310</v>
      </c>
      <c r="S29" s="4">
        <v>42005</v>
      </c>
      <c r="T29" s="5">
        <v>3877</v>
      </c>
    </row>
    <row r="30" spans="1:23">
      <c r="A30" s="2">
        <v>41395</v>
      </c>
      <c r="B30" s="7">
        <v>29</v>
      </c>
      <c r="C30" s="1">
        <f>'Cenário #2'!B30+'Cenário #1'!C30</f>
        <v>3087</v>
      </c>
      <c r="D30" s="10">
        <f t="shared" si="2"/>
        <v>2939.5</v>
      </c>
      <c r="E30" s="15">
        <f t="shared" si="3"/>
        <v>1.0501786018030277</v>
      </c>
      <c r="F30" s="10">
        <f>C30/$W$12</f>
        <v>2967.1258473758498</v>
      </c>
      <c r="G30" s="10">
        <f t="shared" si="0"/>
        <v>3033.9986389432406</v>
      </c>
      <c r="H30" s="10">
        <f>G30*$W$12</f>
        <v>3156.5745034714687</v>
      </c>
      <c r="I30" s="10">
        <f t="shared" si="1"/>
        <v>69.574503471468688</v>
      </c>
      <c r="K30" s="4">
        <v>40575</v>
      </c>
      <c r="L30" s="5">
        <v>2388</v>
      </c>
      <c r="M30" s="4">
        <v>40940</v>
      </c>
      <c r="N30" s="5">
        <v>2650</v>
      </c>
      <c r="O30" s="4">
        <v>41306</v>
      </c>
      <c r="P30" s="5">
        <v>2948</v>
      </c>
      <c r="Q30" s="4">
        <v>41671</v>
      </c>
      <c r="R30" s="5">
        <v>3478</v>
      </c>
      <c r="S30" s="4">
        <v>42036</v>
      </c>
      <c r="T30" s="5">
        <v>3964</v>
      </c>
    </row>
    <row r="31" spans="1:23">
      <c r="A31" s="2">
        <v>41426</v>
      </c>
      <c r="B31" s="7">
        <v>30</v>
      </c>
      <c r="C31" s="1">
        <f>'Cenário #2'!B31+'Cenário #1'!C31</f>
        <v>3089</v>
      </c>
      <c r="D31" s="10">
        <f t="shared" si="2"/>
        <v>2983.5833333333335</v>
      </c>
      <c r="E31" s="15">
        <f t="shared" si="3"/>
        <v>1.0353322347289333</v>
      </c>
      <c r="F31" s="10">
        <f>C31/$W$13</f>
        <v>3073.2762773732861</v>
      </c>
      <c r="G31" s="10">
        <f t="shared" si="0"/>
        <v>3067.7102346983302</v>
      </c>
      <c r="H31" s="10">
        <f>G31*$W$13</f>
        <v>3083.405479927228</v>
      </c>
      <c r="I31" s="10">
        <f t="shared" si="1"/>
        <v>5.5945200727719566</v>
      </c>
      <c r="K31" s="4">
        <v>40603</v>
      </c>
      <c r="L31" s="5">
        <v>2443</v>
      </c>
      <c r="M31" s="4">
        <v>40969</v>
      </c>
      <c r="N31" s="5">
        <v>2798</v>
      </c>
      <c r="O31" s="4">
        <v>41334</v>
      </c>
      <c r="P31" s="5">
        <v>3174</v>
      </c>
      <c r="Q31" s="4">
        <v>41699</v>
      </c>
      <c r="R31" s="5">
        <v>3574</v>
      </c>
      <c r="S31" s="4">
        <v>42064</v>
      </c>
      <c r="T31" s="5">
        <v>3926</v>
      </c>
    </row>
    <row r="32" spans="1:23">
      <c r="A32" s="2">
        <v>41456</v>
      </c>
      <c r="B32" s="7">
        <v>31</v>
      </c>
      <c r="C32" s="1">
        <f>'Cenário #2'!B32+'Cenário #1'!C32</f>
        <v>2909</v>
      </c>
      <c r="D32" s="10">
        <f t="shared" si="2"/>
        <v>3028.6666666666665</v>
      </c>
      <c r="E32" s="15">
        <f t="shared" si="3"/>
        <v>0.96048866387849441</v>
      </c>
      <c r="F32" s="10">
        <f>C32/$W$14</f>
        <v>2988.9577223316651</v>
      </c>
      <c r="G32" s="10">
        <f t="shared" si="0"/>
        <v>3101.4218304534206</v>
      </c>
      <c r="H32" s="10">
        <f>G32*$W$14</f>
        <v>3018.4555764646193</v>
      </c>
      <c r="I32" s="10">
        <f t="shared" si="1"/>
        <v>109.4555764646193</v>
      </c>
      <c r="K32" s="4">
        <v>40634</v>
      </c>
      <c r="L32" s="5">
        <v>2469</v>
      </c>
      <c r="M32" s="4">
        <v>41000</v>
      </c>
      <c r="N32" s="5">
        <v>2799</v>
      </c>
      <c r="O32" s="4">
        <v>41365</v>
      </c>
      <c r="P32" s="5">
        <v>3146</v>
      </c>
      <c r="Q32" s="4">
        <v>41730</v>
      </c>
      <c r="R32" s="5">
        <v>3577</v>
      </c>
      <c r="S32" s="4">
        <v>42095</v>
      </c>
      <c r="T32" s="5">
        <v>4005</v>
      </c>
    </row>
    <row r="33" spans="1:20">
      <c r="A33" s="2">
        <v>41487</v>
      </c>
      <c r="B33" s="7">
        <v>32</v>
      </c>
      <c r="C33" s="1">
        <f>'Cenário #2'!B33+'Cenário #1'!C33</f>
        <v>2808</v>
      </c>
      <c r="D33" s="10">
        <f t="shared" si="2"/>
        <v>3072.8333333333335</v>
      </c>
      <c r="E33" s="15">
        <f t="shared" si="3"/>
        <v>0.91381461192167923</v>
      </c>
      <c r="F33" s="10">
        <f>C33/$W$15</f>
        <v>2982.5684142455257</v>
      </c>
      <c r="G33" s="10">
        <f t="shared" si="0"/>
        <v>3135.1334262085102</v>
      </c>
      <c r="H33" s="10">
        <f>G33*$W$15</f>
        <v>2951.6354490800272</v>
      </c>
      <c r="I33" s="10">
        <f t="shared" si="1"/>
        <v>143.63544908002723</v>
      </c>
      <c r="K33" s="4">
        <v>40664</v>
      </c>
      <c r="L33" s="5">
        <v>2325</v>
      </c>
      <c r="M33" s="4">
        <v>41030</v>
      </c>
      <c r="N33" s="5">
        <v>2730</v>
      </c>
      <c r="O33" s="4">
        <v>41395</v>
      </c>
      <c r="P33" s="5">
        <v>3087</v>
      </c>
      <c r="Q33" s="4">
        <v>41760</v>
      </c>
      <c r="R33" s="5">
        <v>3587</v>
      </c>
      <c r="S33" s="4">
        <v>42125</v>
      </c>
      <c r="T33" s="5">
        <v>3899</v>
      </c>
    </row>
    <row r="34" spans="1:20">
      <c r="A34" s="2">
        <v>41518</v>
      </c>
      <c r="B34" s="7">
        <v>33</v>
      </c>
      <c r="C34" s="1">
        <f>'Cenário #2'!B34+'Cenário #1'!C34</f>
        <v>2706</v>
      </c>
      <c r="D34" s="10">
        <f t="shared" si="2"/>
        <v>3106.1666666666665</v>
      </c>
      <c r="E34" s="15">
        <f t="shared" si="3"/>
        <v>0.8711702527230778</v>
      </c>
      <c r="F34" s="10">
        <f>C34/$W$16</f>
        <v>2983.5296753280268</v>
      </c>
      <c r="G34" s="10">
        <f t="shared" si="0"/>
        <v>3168.8450219636006</v>
      </c>
      <c r="H34" s="10">
        <f>G34*$W$16</f>
        <v>2874.0772047091268</v>
      </c>
      <c r="I34" s="10">
        <f t="shared" si="1"/>
        <v>168.07720470912682</v>
      </c>
      <c r="K34" s="4">
        <v>40695</v>
      </c>
      <c r="L34" s="5">
        <v>2294</v>
      </c>
      <c r="M34" s="4">
        <v>41061</v>
      </c>
      <c r="N34" s="5">
        <v>2576</v>
      </c>
      <c r="O34" s="4">
        <v>41426</v>
      </c>
      <c r="P34" s="5">
        <v>3089</v>
      </c>
      <c r="Q34" s="4">
        <v>41791</v>
      </c>
      <c r="R34" s="5">
        <v>3567</v>
      </c>
      <c r="S34" s="4">
        <v>42156</v>
      </c>
      <c r="T34" s="5">
        <v>3870</v>
      </c>
    </row>
    <row r="35" spans="1:20">
      <c r="A35" s="2">
        <v>41548</v>
      </c>
      <c r="B35" s="7">
        <v>34</v>
      </c>
      <c r="C35" s="1">
        <f>'Cenário #2'!B35+'Cenário #1'!C35</f>
        <v>2718</v>
      </c>
      <c r="D35" s="10">
        <f t="shared" si="2"/>
        <v>3142.0833333333335</v>
      </c>
      <c r="E35" s="15">
        <f t="shared" si="3"/>
        <v>0.86503116297573257</v>
      </c>
      <c r="F35" s="10">
        <f>C35/$W$17</f>
        <v>2944.8223790345432</v>
      </c>
      <c r="G35" s="10">
        <f t="shared" si="0"/>
        <v>3202.5566177186902</v>
      </c>
      <c r="H35" s="10">
        <f>G35*$W$17</f>
        <v>2955.8824834159191</v>
      </c>
      <c r="I35" s="10">
        <f t="shared" si="1"/>
        <v>237.88248341591907</v>
      </c>
      <c r="K35" s="4">
        <v>40725</v>
      </c>
      <c r="L35" s="5">
        <v>2265</v>
      </c>
      <c r="M35" s="4">
        <v>41091</v>
      </c>
      <c r="N35" s="5">
        <v>2643</v>
      </c>
      <c r="O35" s="4">
        <v>41456</v>
      </c>
      <c r="P35" s="5">
        <v>2909</v>
      </c>
      <c r="Q35" s="4">
        <v>41821</v>
      </c>
      <c r="R35" s="5">
        <v>3452</v>
      </c>
      <c r="S35" s="5"/>
      <c r="T35" s="5"/>
    </row>
    <row r="36" spans="1:20">
      <c r="A36" s="2">
        <v>41579</v>
      </c>
      <c r="B36" s="7">
        <v>35</v>
      </c>
      <c r="C36" s="1">
        <f>'Cenário #2'!B36+'Cenário #1'!C36</f>
        <v>3139</v>
      </c>
      <c r="D36" s="10">
        <f t="shared" si="2"/>
        <v>3183.75</v>
      </c>
      <c r="E36" s="15">
        <f t="shared" si="3"/>
        <v>0.98594424813506087</v>
      </c>
      <c r="F36" s="10">
        <f>C36/$W$18</f>
        <v>3251.1369541030494</v>
      </c>
      <c r="G36" s="10">
        <f t="shared" si="0"/>
        <v>3236.2682134737806</v>
      </c>
      <c r="H36" s="10">
        <f>G36*$W$18</f>
        <v>3124.644106202179</v>
      </c>
      <c r="I36" s="10">
        <f t="shared" si="1"/>
        <v>14.355893797820954</v>
      </c>
      <c r="K36" s="4">
        <v>40756</v>
      </c>
      <c r="L36" s="5">
        <v>2178</v>
      </c>
      <c r="M36" s="4">
        <v>41122</v>
      </c>
      <c r="N36" s="5">
        <v>2578</v>
      </c>
      <c r="O36" s="4">
        <v>41487</v>
      </c>
      <c r="P36" s="5">
        <v>2808</v>
      </c>
      <c r="Q36" s="4">
        <v>41852</v>
      </c>
      <c r="R36" s="5">
        <v>3488</v>
      </c>
      <c r="S36" s="5"/>
      <c r="T36" s="5"/>
    </row>
    <row r="37" spans="1:20">
      <c r="A37" s="2">
        <v>41609</v>
      </c>
      <c r="B37" s="7">
        <v>36</v>
      </c>
      <c r="C37" s="1">
        <f>'Cenário #2'!B37+'Cenário #1'!C37</f>
        <v>3310</v>
      </c>
      <c r="D37" s="10">
        <f t="shared" si="2"/>
        <v>3223.5833333333335</v>
      </c>
      <c r="E37" s="15">
        <f t="shared" si="3"/>
        <v>1.026807641599669</v>
      </c>
      <c r="F37" s="10">
        <f>C37/$W$19</f>
        <v>3346.1338721221236</v>
      </c>
      <c r="G37" s="10">
        <f t="shared" si="0"/>
        <v>3269.9798092288702</v>
      </c>
      <c r="H37" s="10">
        <f>G37*$W$19</f>
        <v>3234.6683014458099</v>
      </c>
      <c r="I37" s="10">
        <f t="shared" si="1"/>
        <v>75.331698554190098</v>
      </c>
      <c r="K37" s="4">
        <v>40787</v>
      </c>
      <c r="L37" s="5">
        <v>2140</v>
      </c>
      <c r="M37" s="4">
        <v>41153</v>
      </c>
      <c r="N37" s="5">
        <v>2542</v>
      </c>
      <c r="O37" s="4">
        <v>41518</v>
      </c>
      <c r="P37" s="5">
        <v>2706</v>
      </c>
      <c r="Q37" s="4">
        <v>41883</v>
      </c>
      <c r="R37" s="5">
        <v>3358</v>
      </c>
      <c r="S37" s="5"/>
      <c r="T37" s="5"/>
    </row>
    <row r="38" spans="1:20">
      <c r="A38" s="2">
        <v>41640</v>
      </c>
      <c r="B38" s="7">
        <v>37</v>
      </c>
      <c r="C38" s="1">
        <f>'Cenário #2'!B38+'Cenário #1'!C38</f>
        <v>3310</v>
      </c>
      <c r="D38" s="10">
        <f t="shared" si="2"/>
        <v>3268.8333333333335</v>
      </c>
      <c r="E38" s="15">
        <f t="shared" si="3"/>
        <v>1.0125936878600927</v>
      </c>
      <c r="F38" s="10">
        <f>C38/$W$8</f>
        <v>3345.5890428660477</v>
      </c>
      <c r="G38" s="10">
        <f t="shared" si="0"/>
        <v>3303.6914049839606</v>
      </c>
      <c r="H38" s="10">
        <f>G38*$W$8</f>
        <v>3268.5480524915561</v>
      </c>
      <c r="I38" s="10">
        <f t="shared" si="1"/>
        <v>41.451947508443936</v>
      </c>
      <c r="K38" s="4">
        <v>40817</v>
      </c>
      <c r="L38" s="5">
        <v>2223</v>
      </c>
      <c r="M38" s="4">
        <v>41183</v>
      </c>
      <c r="N38" s="5">
        <v>2615</v>
      </c>
      <c r="O38" s="4">
        <v>41548</v>
      </c>
      <c r="P38" s="5">
        <v>2718</v>
      </c>
      <c r="Q38" s="4">
        <v>41913</v>
      </c>
      <c r="R38" s="5">
        <v>3498</v>
      </c>
      <c r="S38" s="5"/>
      <c r="T38" s="5"/>
    </row>
    <row r="39" spans="1:20">
      <c r="A39" s="2">
        <v>41671</v>
      </c>
      <c r="B39" s="7">
        <v>38</v>
      </c>
      <c r="C39" s="1">
        <v>3478</v>
      </c>
      <c r="D39" s="10">
        <f t="shared" si="2"/>
        <v>3325.5</v>
      </c>
      <c r="E39" s="15">
        <f t="shared" si="3"/>
        <v>1.0458577657495114</v>
      </c>
      <c r="F39" s="10">
        <f>C39/$W$9</f>
        <v>3339.0947525740125</v>
      </c>
      <c r="G39" s="10">
        <f t="shared" si="0"/>
        <v>3337.4030007390502</v>
      </c>
      <c r="H39" s="10">
        <f>G39*$W$9</f>
        <v>3476.2378718431205</v>
      </c>
      <c r="I39" s="10">
        <f t="shared" si="1"/>
        <v>1.7621281568794984</v>
      </c>
      <c r="K39" s="4">
        <v>40848</v>
      </c>
      <c r="L39" s="5">
        <v>2207</v>
      </c>
      <c r="M39" s="4">
        <v>41214</v>
      </c>
      <c r="N39" s="5">
        <v>2732</v>
      </c>
      <c r="O39" s="4">
        <v>41579</v>
      </c>
      <c r="P39" s="5">
        <v>3139</v>
      </c>
      <c r="Q39" s="4">
        <v>41944</v>
      </c>
      <c r="R39" s="5">
        <v>3660</v>
      </c>
      <c r="S39" s="5"/>
      <c r="T39" s="5"/>
    </row>
    <row r="40" spans="1:20">
      <c r="A40" s="2">
        <v>41699</v>
      </c>
      <c r="B40" s="7">
        <v>39</v>
      </c>
      <c r="C40" s="1">
        <f>'Cenário #2'!B40+'Cenário #1'!C40</f>
        <v>3574</v>
      </c>
      <c r="D40" s="10">
        <f t="shared" si="2"/>
        <v>3379.8333333333335</v>
      </c>
      <c r="E40" s="15">
        <f t="shared" si="3"/>
        <v>1.0574485921396517</v>
      </c>
      <c r="F40" s="10">
        <f>C40/$W$10</f>
        <v>3295.1419016666136</v>
      </c>
      <c r="G40" s="10">
        <f t="shared" si="0"/>
        <v>3371.1145964941402</v>
      </c>
      <c r="H40" s="10">
        <f>G40*$W$10</f>
        <v>3656.4020389459547</v>
      </c>
      <c r="I40" s="10">
        <f t="shared" si="1"/>
        <v>82.4020389459547</v>
      </c>
      <c r="K40" s="4">
        <v>40878</v>
      </c>
      <c r="L40" s="5">
        <v>2308</v>
      </c>
      <c r="M40" s="4">
        <v>41244</v>
      </c>
      <c r="N40" s="5">
        <v>2781</v>
      </c>
      <c r="O40" s="4">
        <v>41609</v>
      </c>
      <c r="P40" s="5">
        <v>3310</v>
      </c>
      <c r="Q40" s="4">
        <v>41974</v>
      </c>
      <c r="R40" s="5">
        <v>3755</v>
      </c>
      <c r="S40" s="5"/>
      <c r="T40" s="5"/>
    </row>
    <row r="41" spans="1:20">
      <c r="A41" s="2">
        <v>41730</v>
      </c>
      <c r="B41" s="7">
        <v>40</v>
      </c>
      <c r="C41" s="1">
        <f>'Cenário #2'!B41+'Cenário #1'!C41</f>
        <v>3577</v>
      </c>
      <c r="D41" s="10">
        <f t="shared" si="2"/>
        <v>3444.8333333333335</v>
      </c>
      <c r="E41" s="15">
        <f t="shared" si="3"/>
        <v>1.0383666360249648</v>
      </c>
      <c r="F41" s="10">
        <f>C41/$W$11</f>
        <v>3344.7138365542037</v>
      </c>
      <c r="G41" s="10">
        <f t="shared" si="0"/>
        <v>3404.8261922492302</v>
      </c>
      <c r="H41" s="10">
        <f>G41*$W$11</f>
        <v>3641.2870830894849</v>
      </c>
      <c r="I41" s="10">
        <f t="shared" si="1"/>
        <v>64.287083089484895</v>
      </c>
    </row>
    <row r="42" spans="1:20">
      <c r="A42" s="2">
        <v>41760</v>
      </c>
      <c r="B42" s="7">
        <v>41</v>
      </c>
      <c r="C42" s="1">
        <f>'Cenário #2'!B42+'Cenário #1'!C42</f>
        <v>3587</v>
      </c>
      <c r="D42" s="10">
        <f t="shared" si="2"/>
        <v>3488.25</v>
      </c>
      <c r="E42" s="15">
        <f t="shared" si="3"/>
        <v>1.028309324159679</v>
      </c>
      <c r="F42" s="10">
        <f>C42/$W$12</f>
        <v>3447.7098848516921</v>
      </c>
      <c r="G42" s="10">
        <f t="shared" si="0"/>
        <v>3438.5377880043202</v>
      </c>
      <c r="H42" s="10">
        <f>G42*$W$12</f>
        <v>3577.4573434278568</v>
      </c>
      <c r="I42" s="10">
        <f t="shared" si="1"/>
        <v>9.5426565721431871</v>
      </c>
    </row>
    <row r="43" spans="1:20">
      <c r="A43" s="2">
        <v>41791</v>
      </c>
      <c r="B43" s="7">
        <v>42</v>
      </c>
      <c r="C43" s="1">
        <f>'Cenário #2'!B43+'Cenário #1'!C43</f>
        <v>3567</v>
      </c>
      <c r="D43" s="10">
        <f t="shared" si="2"/>
        <v>3525.3333333333335</v>
      </c>
      <c r="E43" s="15">
        <f t="shared" si="3"/>
        <v>1.0118192133131618</v>
      </c>
      <c r="F43" s="10">
        <f>C43/$W$13</f>
        <v>3548.8431470995506</v>
      </c>
      <c r="G43" s="10">
        <f t="shared" si="0"/>
        <v>3472.2493837594102</v>
      </c>
      <c r="H43" s="10">
        <f>G43*$W$13</f>
        <v>3490.0143620020021</v>
      </c>
      <c r="I43" s="10">
        <f t="shared" si="1"/>
        <v>76.985637997997856</v>
      </c>
    </row>
    <row r="44" spans="1:20">
      <c r="A44" s="2">
        <v>41821</v>
      </c>
      <c r="B44" s="7">
        <v>43</v>
      </c>
      <c r="C44" s="1">
        <f>'Cenário #2'!B44+'Cenário #1'!C44</f>
        <v>3452</v>
      </c>
      <c r="D44" s="10">
        <f t="shared" si="2"/>
        <v>3572.5833333333335</v>
      </c>
      <c r="E44" s="15">
        <f t="shared" si="3"/>
        <v>0.96624757994914978</v>
      </c>
      <c r="F44" s="10">
        <f>C44/$W$14</f>
        <v>3546.8827973492289</v>
      </c>
      <c r="G44" s="10">
        <f t="shared" si="0"/>
        <v>3505.9609795145002</v>
      </c>
      <c r="H44" s="10">
        <f>G44*$W$14</f>
        <v>3412.1728832790709</v>
      </c>
      <c r="I44" s="10">
        <f t="shared" si="1"/>
        <v>39.827116720929098</v>
      </c>
    </row>
    <row r="45" spans="1:20">
      <c r="A45" s="2">
        <v>41852</v>
      </c>
      <c r="B45" s="7">
        <v>44</v>
      </c>
      <c r="C45" s="1">
        <f>'Cenário #2'!B45+'Cenário #1'!C45</f>
        <v>3488</v>
      </c>
      <c r="D45" s="10">
        <f t="shared" si="2"/>
        <v>3613.0833333333335</v>
      </c>
      <c r="E45" s="15">
        <f t="shared" si="3"/>
        <v>0.96538044606407269</v>
      </c>
      <c r="F45" s="10">
        <f>C45/$W$15</f>
        <v>3704.8428165556957</v>
      </c>
      <c r="G45" s="10">
        <f t="shared" si="0"/>
        <v>3539.6725752695902</v>
      </c>
      <c r="H45" s="10">
        <f>G45*$W$15</f>
        <v>3332.497100111379</v>
      </c>
      <c r="I45" s="10">
        <f t="shared" si="1"/>
        <v>155.50289988862096</v>
      </c>
    </row>
    <row r="46" spans="1:20">
      <c r="A46" s="2">
        <v>41883</v>
      </c>
      <c r="B46" s="7">
        <v>45</v>
      </c>
      <c r="C46" s="1">
        <f>'Cenário #2'!B46+'Cenário #1'!C46</f>
        <v>3358</v>
      </c>
      <c r="D46" s="10">
        <f t="shared" si="2"/>
        <v>3642.4166666666665</v>
      </c>
      <c r="E46" s="15">
        <f t="shared" si="3"/>
        <v>0.92191539499874176</v>
      </c>
      <c r="F46" s="10">
        <f>C46/$W$16</f>
        <v>3702.3993531971596</v>
      </c>
      <c r="G46" s="10">
        <f t="shared" si="0"/>
        <v>3573.3841710246802</v>
      </c>
      <c r="H46" s="10">
        <f>G46*$W$16</f>
        <v>3240.9858855282391</v>
      </c>
      <c r="I46" s="10">
        <f t="shared" si="1"/>
        <v>117.01411447176088</v>
      </c>
    </row>
    <row r="47" spans="1:20">
      <c r="A47" s="2">
        <v>41913</v>
      </c>
      <c r="B47" s="7">
        <v>46</v>
      </c>
      <c r="C47" s="1">
        <v>3498</v>
      </c>
      <c r="D47" s="10">
        <f t="shared" si="2"/>
        <v>3678.0833333333335</v>
      </c>
      <c r="E47" s="15">
        <f t="shared" si="3"/>
        <v>0.95103881097491894</v>
      </c>
      <c r="F47" s="10">
        <f>C47/$W$17</f>
        <v>3789.9148939892684</v>
      </c>
      <c r="G47" s="10">
        <f t="shared" si="0"/>
        <v>3607.0957667797702</v>
      </c>
      <c r="H47" s="10">
        <f>G47*$W$17</f>
        <v>3329.2623568426138</v>
      </c>
      <c r="I47" s="10">
        <f t="shared" si="1"/>
        <v>168.73764315738617</v>
      </c>
    </row>
    <row r="48" spans="1:20">
      <c r="A48" s="2">
        <v>41944</v>
      </c>
      <c r="B48" s="7">
        <v>47</v>
      </c>
      <c r="C48" s="1">
        <f>'Cenário #2'!B48+'Cenário #1'!C48</f>
        <v>3660</v>
      </c>
      <c r="D48" s="10">
        <f t="shared" si="2"/>
        <v>3704.0833333333335</v>
      </c>
      <c r="E48" s="15">
        <f t="shared" si="3"/>
        <v>0.98809871988121212</v>
      </c>
      <c r="F48" s="10">
        <f>C48/$W$18</f>
        <v>3790.7490449242309</v>
      </c>
      <c r="G48" s="10">
        <f t="shared" si="0"/>
        <v>3640.8073625348602</v>
      </c>
      <c r="H48" s="10">
        <f>G48*$W$18</f>
        <v>3515.2300479294677</v>
      </c>
      <c r="I48" s="10">
        <f t="shared" si="1"/>
        <v>144.76995207053233</v>
      </c>
    </row>
    <row r="49" spans="1:9">
      <c r="A49" s="2">
        <v>41974</v>
      </c>
      <c r="B49" s="7">
        <v>48</v>
      </c>
      <c r="C49" s="1">
        <f>'Cenário #2'!B49+'Cenário #1'!C49</f>
        <v>3755</v>
      </c>
      <c r="D49" s="10">
        <f t="shared" si="2"/>
        <v>3729.3333333333335</v>
      </c>
      <c r="E49" s="15">
        <f t="shared" si="3"/>
        <v>1.0068823739721129</v>
      </c>
      <c r="F49" s="10">
        <f>C49/$W$19</f>
        <v>3795.9917491899014</v>
      </c>
      <c r="G49" s="10">
        <f t="shared" si="0"/>
        <v>3674.5189582899502</v>
      </c>
      <c r="H49" s="10">
        <f>G49*$W$19</f>
        <v>3634.8389564659465</v>
      </c>
      <c r="I49" s="10">
        <f t="shared" si="1"/>
        <v>120.16104353405353</v>
      </c>
    </row>
    <row r="50" spans="1:9">
      <c r="A50" s="2">
        <v>42005</v>
      </c>
      <c r="B50" s="7">
        <v>49</v>
      </c>
      <c r="C50" s="1">
        <f>'Cenário #2'!B50+'Cenário #1'!C50</f>
        <v>3877</v>
      </c>
      <c r="F50" s="10">
        <f>C50/$W$8</f>
        <v>3918.6854136530715</v>
      </c>
      <c r="G50" s="10">
        <f t="shared" si="0"/>
        <v>3708.2305540450398</v>
      </c>
      <c r="H50" s="10">
        <f>G50*$W$8</f>
        <v>3668.7838753124838</v>
      </c>
      <c r="I50" s="10">
        <f t="shared" si="1"/>
        <v>208.21612468751619</v>
      </c>
    </row>
    <row r="51" spans="1:9">
      <c r="A51" s="2">
        <v>42036</v>
      </c>
      <c r="B51" s="7">
        <v>50</v>
      </c>
      <c r="C51" s="1">
        <f>'Cenário #2'!B51+'Cenário #1'!C51</f>
        <v>3964</v>
      </c>
      <c r="F51" s="10">
        <f>C51/$W$9</f>
        <v>3805.6847611280582</v>
      </c>
      <c r="G51" s="10">
        <f t="shared" si="0"/>
        <v>3741.9421498001302</v>
      </c>
      <c r="H51" s="10">
        <f>G51*$W$9</f>
        <v>3897.6057169304245</v>
      </c>
      <c r="I51" s="10">
        <f t="shared" si="1"/>
        <v>66.394283069575522</v>
      </c>
    </row>
    <row r="52" spans="1:9">
      <c r="A52" s="2">
        <v>42064</v>
      </c>
      <c r="B52" s="7">
        <v>51</v>
      </c>
      <c r="C52" s="1">
        <f>'Cenário #2'!B52+'Cenário #1'!C52</f>
        <v>3926</v>
      </c>
      <c r="F52" s="10">
        <f>C52/$W$10</f>
        <v>3619.6774219202925</v>
      </c>
      <c r="G52" s="10">
        <f t="shared" si="0"/>
        <v>3775.6537455552198</v>
      </c>
      <c r="H52" s="10">
        <f>G52*$W$10</f>
        <v>4095.1761378741467</v>
      </c>
      <c r="I52" s="10">
        <f t="shared" si="1"/>
        <v>169.17613787414666</v>
      </c>
    </row>
    <row r="53" spans="1:9">
      <c r="A53" s="2">
        <v>42095</v>
      </c>
      <c r="B53" s="7">
        <v>52</v>
      </c>
      <c r="C53" s="1">
        <v>4005</v>
      </c>
      <c r="F53" s="10">
        <f>C53/$W$11</f>
        <v>3744.9200210790009</v>
      </c>
      <c r="G53" s="10">
        <f t="shared" si="0"/>
        <v>3809.3653413103102</v>
      </c>
      <c r="H53" s="10">
        <f>G53*$W$11</f>
        <v>4073.9209665556564</v>
      </c>
      <c r="I53" s="10">
        <f t="shared" si="1"/>
        <v>68.920966555656378</v>
      </c>
    </row>
    <row r="54" spans="1:9">
      <c r="A54" s="2">
        <v>42125</v>
      </c>
      <c r="B54" s="7">
        <v>53</v>
      </c>
      <c r="C54" s="1">
        <f>'Cenário #2'!B54+'Cenário #1'!C54</f>
        <v>3899</v>
      </c>
      <c r="F54" s="10">
        <f>C54/$W$12</f>
        <v>3747.5943242366175</v>
      </c>
      <c r="G54" s="10">
        <f t="shared" si="0"/>
        <v>3843.0769370653998</v>
      </c>
      <c r="H54" s="10">
        <f>G54*$W$12</f>
        <v>3998.3401833842454</v>
      </c>
      <c r="I54" s="10">
        <f t="shared" si="1"/>
        <v>99.340183384245393</v>
      </c>
    </row>
    <row r="55" spans="1:9">
      <c r="A55" s="2">
        <v>42156</v>
      </c>
      <c r="B55" s="7">
        <v>54</v>
      </c>
      <c r="C55" s="1">
        <f>'Cenário #2'!B55+'Cenário #1'!C55</f>
        <v>3870</v>
      </c>
      <c r="F55" s="10">
        <f>C55/$W$13</f>
        <v>3850.3008071979984</v>
      </c>
      <c r="G55" s="10">
        <f t="shared" si="0"/>
        <v>3876.7885328204902</v>
      </c>
      <c r="H55" s="10">
        <f>G55*$W$13</f>
        <v>3896.6232440767767</v>
      </c>
      <c r="I55" s="10">
        <f t="shared" si="1"/>
        <v>26.6232440767767</v>
      </c>
    </row>
    <row r="56" spans="1:9">
      <c r="A56" s="2">
        <v>42186</v>
      </c>
      <c r="B56" s="7">
        <v>55</v>
      </c>
      <c r="G56" s="10">
        <f t="shared" si="0"/>
        <v>3910.5001285755798</v>
      </c>
      <c r="H56" s="10">
        <f>G56*$W$14</f>
        <v>3805.8901900935225</v>
      </c>
      <c r="I56" s="10"/>
    </row>
    <row r="57" spans="1:9">
      <c r="A57" s="2">
        <v>42217</v>
      </c>
      <c r="B57" s="7">
        <v>56</v>
      </c>
      <c r="G57" s="10">
        <f t="shared" si="0"/>
        <v>3944.2117243306702</v>
      </c>
      <c r="H57" s="10">
        <f>G57*$W$15</f>
        <v>3713.3587511427313</v>
      </c>
      <c r="I57" s="10"/>
    </row>
    <row r="58" spans="1:9">
      <c r="A58" s="2">
        <v>42248</v>
      </c>
      <c r="B58" s="7">
        <v>57</v>
      </c>
      <c r="G58" s="10">
        <f t="shared" si="0"/>
        <v>3977.9233200857598</v>
      </c>
      <c r="H58" s="10">
        <f>G58*$W$16</f>
        <v>3607.8945663473519</v>
      </c>
      <c r="I58" s="10"/>
    </row>
    <row r="59" spans="1:9">
      <c r="A59" s="2">
        <v>42278</v>
      </c>
      <c r="B59" s="7">
        <v>58</v>
      </c>
      <c r="G59" s="10">
        <f t="shared" si="0"/>
        <v>4011.6349158408502</v>
      </c>
      <c r="H59" s="10">
        <f>G59*$W$17</f>
        <v>3702.6422302693081</v>
      </c>
      <c r="I59" s="10"/>
    </row>
    <row r="60" spans="1:9">
      <c r="A60" s="2">
        <v>42309</v>
      </c>
      <c r="B60" s="7">
        <v>59</v>
      </c>
      <c r="G60" s="10">
        <f t="shared" si="0"/>
        <v>4045.3465115959398</v>
      </c>
      <c r="H60" s="10">
        <f>G60*$W$18</f>
        <v>3905.8159896567568</v>
      </c>
      <c r="I60" s="10"/>
    </row>
    <row r="61" spans="1:9">
      <c r="A61" s="2">
        <v>42339</v>
      </c>
      <c r="B61" s="7">
        <v>60</v>
      </c>
      <c r="G61" s="10">
        <f t="shared" si="0"/>
        <v>4079.0581073510298</v>
      </c>
      <c r="H61" s="10">
        <f>G61*$W$19</f>
        <v>4035.0096114860821</v>
      </c>
      <c r="I61" s="10"/>
    </row>
    <row r="62" spans="1:9">
      <c r="A62" s="2">
        <v>42370</v>
      </c>
      <c r="B62" s="7">
        <v>61</v>
      </c>
      <c r="G62" s="10">
        <f t="shared" si="0"/>
        <v>4112.7697031061198</v>
      </c>
      <c r="H62" s="10">
        <f>G62*$W$8</f>
        <v>4069.019698133412</v>
      </c>
      <c r="I62" s="10"/>
    </row>
    <row r="63" spans="1:9">
      <c r="A63" s="2">
        <v>42401</v>
      </c>
      <c r="B63" s="7">
        <v>62</v>
      </c>
      <c r="G63" s="10">
        <f t="shared" si="0"/>
        <v>4146.4812988612102</v>
      </c>
      <c r="H63" s="10">
        <f>G63*$W$9</f>
        <v>4318.9735620177289</v>
      </c>
      <c r="I63" s="10"/>
    </row>
    <row r="64" spans="1:9">
      <c r="A64" s="2">
        <v>42430</v>
      </c>
      <c r="B64" s="7">
        <v>63</v>
      </c>
      <c r="G64" s="10">
        <f t="shared" si="0"/>
        <v>4180.1928946162998</v>
      </c>
      <c r="H64" s="10">
        <f>G64*$W$10</f>
        <v>4533.9502368023395</v>
      </c>
      <c r="I64" s="10"/>
    </row>
    <row r="65" spans="1:15">
      <c r="A65" s="2">
        <v>42461</v>
      </c>
      <c r="B65" s="7">
        <v>64</v>
      </c>
      <c r="G65" s="10">
        <f t="shared" si="0"/>
        <v>4213.9044903713893</v>
      </c>
      <c r="H65" s="10">
        <f>G65*$W$11</f>
        <v>4506.5548500218274</v>
      </c>
      <c r="I65" s="10"/>
    </row>
    <row r="66" spans="1:15">
      <c r="A66" s="2">
        <v>42491</v>
      </c>
      <c r="B66" s="7">
        <v>65</v>
      </c>
      <c r="G66" s="10">
        <f t="shared" si="0"/>
        <v>4247.6160861264798</v>
      </c>
      <c r="H66" s="10">
        <f>G66*$W$12</f>
        <v>4419.2230233406335</v>
      </c>
      <c r="I66" s="10"/>
    </row>
    <row r="67" spans="1:15">
      <c r="A67" s="2">
        <v>42522</v>
      </c>
      <c r="B67" s="7">
        <v>65</v>
      </c>
      <c r="G67" s="10">
        <f t="shared" ref="G67" si="6">B67*$W$22+$W$23</f>
        <v>4247.6160861264798</v>
      </c>
      <c r="H67" s="10">
        <f>G67*$W$13</f>
        <v>4269.3480526453195</v>
      </c>
      <c r="I67" s="10"/>
    </row>
    <row r="69" spans="1:15">
      <c r="H69" s="1" t="s">
        <v>8</v>
      </c>
      <c r="I69" s="10">
        <f>AVERAGE(I44:I55)</f>
        <v>115.39030912426665</v>
      </c>
      <c r="N69" s="3" t="s">
        <v>0</v>
      </c>
      <c r="O69" s="3" t="s">
        <v>3</v>
      </c>
    </row>
    <row r="70" spans="1:15">
      <c r="N70" s="4">
        <v>42186</v>
      </c>
      <c r="O70" s="8">
        <v>3805.8901900935225</v>
      </c>
    </row>
    <row r="71" spans="1:15">
      <c r="N71" s="4">
        <v>42217</v>
      </c>
      <c r="O71" s="8">
        <v>3713.3587511427313</v>
      </c>
    </row>
    <row r="72" spans="1:15">
      <c r="N72" s="4">
        <v>42248</v>
      </c>
      <c r="O72" s="8">
        <v>3607.8945663473519</v>
      </c>
    </row>
    <row r="73" spans="1:15">
      <c r="N73" s="4">
        <v>42278</v>
      </c>
      <c r="O73" s="8">
        <v>3702.6422302693081</v>
      </c>
    </row>
    <row r="74" spans="1:15">
      <c r="N74" s="4">
        <v>42309</v>
      </c>
      <c r="O74" s="8">
        <v>3905.8159896567568</v>
      </c>
    </row>
    <row r="75" spans="1:15">
      <c r="N75" s="4">
        <v>42339</v>
      </c>
      <c r="O75" s="8">
        <v>4035.0096114860821</v>
      </c>
    </row>
    <row r="76" spans="1:15">
      <c r="N76" s="4">
        <v>42370</v>
      </c>
      <c r="O76" s="8">
        <v>4069.019698133412</v>
      </c>
    </row>
    <row r="77" spans="1:15">
      <c r="N77" s="4">
        <v>42401</v>
      </c>
      <c r="O77" s="8">
        <v>4318.9735620177289</v>
      </c>
    </row>
    <row r="78" spans="1:15">
      <c r="N78" s="4">
        <v>42430</v>
      </c>
      <c r="O78" s="8">
        <v>4533.9502368023395</v>
      </c>
    </row>
    <row r="79" spans="1:15">
      <c r="N79" s="4">
        <v>42461</v>
      </c>
      <c r="O79" s="8">
        <v>4506.5548500218274</v>
      </c>
    </row>
    <row r="80" spans="1:15">
      <c r="N80" s="4">
        <v>42491</v>
      </c>
      <c r="O80" s="8">
        <v>4419.2230233406335</v>
      </c>
    </row>
    <row r="81" spans="14:15">
      <c r="N81" s="4">
        <v>42522</v>
      </c>
      <c r="O81" s="8">
        <v>4269.3480526453195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1"/>
  <sheetViews>
    <sheetView workbookViewId="0" xr3:uid="{51F8DEE0-4D01-5F28-A812-FC0BD7CAC4A5}">
      <selection activeCell="M68" sqref="M68"/>
    </sheetView>
  </sheetViews>
  <sheetFormatPr defaultColWidth="11" defaultRowHeight="15.95"/>
  <cols>
    <col min="1" max="3" width="10.875" style="1"/>
    <col min="7" max="7" width="7.5" bestFit="1" customWidth="1"/>
    <col min="8" max="8" width="9.125" bestFit="1" customWidth="1"/>
    <col min="9" max="9" width="7.5" bestFit="1" customWidth="1"/>
    <col min="10" max="10" width="9.375" bestFit="1" customWidth="1"/>
    <col min="11" max="11" width="8.375" bestFit="1" customWidth="1"/>
    <col min="12" max="12" width="9.125" bestFit="1" customWidth="1"/>
    <col min="13" max="13" width="7.5" bestFit="1" customWidth="1"/>
    <col min="14" max="14" width="9.125" bestFit="1" customWidth="1"/>
    <col min="15" max="15" width="7.5" bestFit="1" customWidth="1"/>
    <col min="16" max="16" width="9.125" bestFit="1" customWidth="1"/>
  </cols>
  <sheetData>
    <row r="1" spans="1:6">
      <c r="A1" s="1" t="s">
        <v>0</v>
      </c>
      <c r="B1" s="1" t="s">
        <v>2</v>
      </c>
      <c r="C1" s="1" t="s">
        <v>3</v>
      </c>
      <c r="D1" s="1" t="s">
        <v>4</v>
      </c>
      <c r="E1" s="1"/>
      <c r="F1" s="1"/>
    </row>
    <row r="2" spans="1:6">
      <c r="A2" s="2">
        <v>40544</v>
      </c>
      <c r="B2" s="7">
        <v>1006.1471658886759</v>
      </c>
      <c r="C2" s="7">
        <v>0</v>
      </c>
    </row>
    <row r="3" spans="1:6">
      <c r="A3" s="2">
        <v>40575</v>
      </c>
      <c r="B3" s="7">
        <v>1092.37860185664</v>
      </c>
      <c r="C3" s="7">
        <v>0</v>
      </c>
    </row>
    <row r="4" spans="1:6">
      <c r="A4" s="2">
        <v>40603</v>
      </c>
      <c r="B4" s="7">
        <v>1007.2084006986825</v>
      </c>
      <c r="C4" s="7">
        <v>0</v>
      </c>
    </row>
    <row r="5" spans="1:6">
      <c r="A5" s="2">
        <v>40634</v>
      </c>
      <c r="B5" s="7">
        <v>1054.2037652659021</v>
      </c>
      <c r="C5" s="7">
        <v>0</v>
      </c>
    </row>
    <row r="6" spans="1:6">
      <c r="A6" s="2">
        <v>40664</v>
      </c>
      <c r="B6" s="7">
        <v>813.67376463384892</v>
      </c>
      <c r="C6" s="7">
        <v>0</v>
      </c>
    </row>
    <row r="7" spans="1:6">
      <c r="A7" s="2">
        <v>40695</v>
      </c>
      <c r="B7" s="7">
        <v>870.74275582552696</v>
      </c>
      <c r="C7" s="7">
        <v>0</v>
      </c>
    </row>
    <row r="8" spans="1:6">
      <c r="A8" s="2">
        <v>40725</v>
      </c>
      <c r="B8" s="7">
        <v>856.06765643738674</v>
      </c>
      <c r="C8" s="7">
        <f>AVERAGE(B2:B8)</f>
        <v>957.20315865809482</v>
      </c>
      <c r="D8" s="20">
        <f>ABS(B8-C8)</f>
        <v>101.13550222070808</v>
      </c>
      <c r="E8" s="20"/>
    </row>
    <row r="9" spans="1:6">
      <c r="A9" s="2">
        <v>40756</v>
      </c>
      <c r="B9" s="7">
        <v>926.93046997428064</v>
      </c>
      <c r="C9" s="7">
        <f t="shared" ref="C9:C67" si="0">AVERAGE(B3:B9)</f>
        <v>945.88648781318102</v>
      </c>
      <c r="D9" s="20">
        <f t="shared" ref="D9:D67" si="1">ABS(B9-C9)</f>
        <v>18.95601783890038</v>
      </c>
      <c r="E9" s="20"/>
    </row>
    <row r="10" spans="1:6">
      <c r="A10" s="2">
        <v>40787</v>
      </c>
      <c r="B10" s="7">
        <v>1091.6324886457205</v>
      </c>
      <c r="C10" s="7">
        <f t="shared" si="0"/>
        <v>945.77990021162111</v>
      </c>
      <c r="D10" s="20">
        <f t="shared" si="1"/>
        <v>145.8525884340994</v>
      </c>
      <c r="E10" s="20"/>
    </row>
    <row r="11" spans="1:6">
      <c r="A11" s="2">
        <v>40817</v>
      </c>
      <c r="B11" s="7">
        <v>885.21045596168346</v>
      </c>
      <c r="C11" s="7">
        <f t="shared" si="0"/>
        <v>928.35162239204999</v>
      </c>
      <c r="D11" s="20">
        <f t="shared" si="1"/>
        <v>43.141166430366525</v>
      </c>
      <c r="E11" s="20"/>
    </row>
    <row r="12" spans="1:6">
      <c r="A12" s="2">
        <v>40848</v>
      </c>
      <c r="B12" s="7">
        <v>940.79422879981678</v>
      </c>
      <c r="C12" s="7">
        <f t="shared" si="0"/>
        <v>912.15026003975197</v>
      </c>
      <c r="D12" s="20">
        <f t="shared" si="1"/>
        <v>28.643968760064809</v>
      </c>
      <c r="E12" s="20"/>
    </row>
    <row r="13" spans="1:6">
      <c r="A13" s="2">
        <v>40878</v>
      </c>
      <c r="B13" s="7">
        <v>896.24602713494733</v>
      </c>
      <c r="C13" s="7">
        <f t="shared" si="0"/>
        <v>923.94629753990898</v>
      </c>
      <c r="D13" s="20">
        <f t="shared" si="1"/>
        <v>27.700270404961657</v>
      </c>
      <c r="E13" s="20"/>
    </row>
    <row r="14" spans="1:6">
      <c r="A14" s="2">
        <v>40909</v>
      </c>
      <c r="B14" s="7">
        <v>885.99525236051375</v>
      </c>
      <c r="C14" s="7">
        <f t="shared" si="0"/>
        <v>926.12522561633546</v>
      </c>
      <c r="D14" s="20">
        <f t="shared" si="1"/>
        <v>40.12997325582171</v>
      </c>
      <c r="E14" s="20"/>
    </row>
    <row r="15" spans="1:6">
      <c r="A15" s="2">
        <v>40940</v>
      </c>
      <c r="B15" s="7">
        <v>878.7890655914141</v>
      </c>
      <c r="C15" s="7">
        <f t="shared" si="0"/>
        <v>929.3711412097681</v>
      </c>
      <c r="D15" s="20">
        <f t="shared" si="1"/>
        <v>50.582075618353997</v>
      </c>
      <c r="E15" s="20"/>
    </row>
    <row r="16" spans="1:6">
      <c r="A16" s="2">
        <v>40969</v>
      </c>
      <c r="B16" s="7">
        <v>1051.5001718767101</v>
      </c>
      <c r="C16" s="7">
        <f t="shared" si="0"/>
        <v>947.16681291011514</v>
      </c>
      <c r="D16" s="20">
        <f t="shared" si="1"/>
        <v>104.33335896659491</v>
      </c>
      <c r="E16" s="20"/>
    </row>
    <row r="17" spans="1:16">
      <c r="A17" s="2">
        <v>41000</v>
      </c>
      <c r="B17" s="7">
        <v>805.8165515054061</v>
      </c>
      <c r="C17" s="7">
        <f t="shared" si="0"/>
        <v>906.3359647472131</v>
      </c>
      <c r="D17" s="20">
        <f t="shared" si="1"/>
        <v>100.519413241807</v>
      </c>
      <c r="E17" s="20"/>
    </row>
    <row r="18" spans="1:16">
      <c r="A18" s="2">
        <v>41030</v>
      </c>
      <c r="B18" s="7">
        <v>920.59314970097262</v>
      </c>
      <c r="C18" s="7">
        <f t="shared" si="0"/>
        <v>911.39063528139718</v>
      </c>
      <c r="D18" s="20">
        <f t="shared" si="1"/>
        <v>9.2025144195754365</v>
      </c>
      <c r="E18" s="20"/>
    </row>
    <row r="19" spans="1:16">
      <c r="A19" s="2">
        <v>41061</v>
      </c>
      <c r="B19" s="7">
        <v>817.89299070901097</v>
      </c>
      <c r="C19" s="7">
        <f t="shared" si="0"/>
        <v>893.83331555413918</v>
      </c>
      <c r="D19" s="20">
        <f t="shared" si="1"/>
        <v>75.940324845128202</v>
      </c>
      <c r="E19" s="20"/>
    </row>
    <row r="20" spans="1:16">
      <c r="A20" s="2">
        <v>41091</v>
      </c>
      <c r="B20" s="7">
        <v>902.29802989528264</v>
      </c>
      <c r="C20" s="7">
        <f t="shared" si="0"/>
        <v>894.69788737704425</v>
      </c>
      <c r="D20" s="20">
        <f t="shared" si="1"/>
        <v>7.6001425182383855</v>
      </c>
      <c r="E20" s="20"/>
    </row>
    <row r="21" spans="1:16">
      <c r="A21" s="2">
        <v>41122</v>
      </c>
      <c r="B21" s="7">
        <v>1007.116117003298</v>
      </c>
      <c r="C21" s="7">
        <f t="shared" si="0"/>
        <v>912.00086804029922</v>
      </c>
      <c r="D21" s="20">
        <f t="shared" si="1"/>
        <v>95.115248962998749</v>
      </c>
      <c r="E21" s="20"/>
    </row>
    <row r="22" spans="1:16">
      <c r="A22" s="2">
        <v>41153</v>
      </c>
      <c r="B22" s="7">
        <v>1098.9147000460198</v>
      </c>
      <c r="C22" s="7">
        <f t="shared" si="0"/>
        <v>943.44738724810009</v>
      </c>
      <c r="D22" s="20">
        <f t="shared" si="1"/>
        <v>155.4673127979197</v>
      </c>
      <c r="E22" s="20"/>
    </row>
    <row r="23" spans="1:16">
      <c r="A23" s="2">
        <v>41183</v>
      </c>
      <c r="B23" s="7">
        <v>962.16436917348096</v>
      </c>
      <c r="C23" s="7">
        <f t="shared" si="0"/>
        <v>930.68512971906728</v>
      </c>
      <c r="D23" s="20">
        <f t="shared" si="1"/>
        <v>31.479239454413687</v>
      </c>
      <c r="E23" s="20"/>
    </row>
    <row r="24" spans="1:16">
      <c r="A24" s="2">
        <v>41214</v>
      </c>
      <c r="B24" s="7">
        <v>967.11107661604876</v>
      </c>
      <c r="C24" s="7">
        <f t="shared" si="0"/>
        <v>953.72720473487345</v>
      </c>
      <c r="D24" s="20">
        <f t="shared" si="1"/>
        <v>13.38387188117531</v>
      </c>
      <c r="E24" s="20"/>
    </row>
    <row r="25" spans="1:16">
      <c r="A25" s="2">
        <v>41244</v>
      </c>
      <c r="B25" s="7">
        <v>1077.7672830336307</v>
      </c>
      <c r="C25" s="7">
        <f t="shared" si="0"/>
        <v>976.18065235382448</v>
      </c>
      <c r="D25" s="20">
        <f t="shared" si="1"/>
        <v>101.58663067980626</v>
      </c>
      <c r="E25" s="20"/>
    </row>
    <row r="26" spans="1:16">
      <c r="A26" s="2">
        <v>41275</v>
      </c>
      <c r="B26" s="7">
        <v>921.18260508154856</v>
      </c>
      <c r="C26" s="7">
        <f t="shared" si="0"/>
        <v>990.93631154990146</v>
      </c>
      <c r="D26" s="20">
        <f t="shared" si="1"/>
        <v>69.753706468352902</v>
      </c>
      <c r="E26" s="20"/>
    </row>
    <row r="27" spans="1:16">
      <c r="A27" s="2">
        <v>41306</v>
      </c>
      <c r="B27" s="7">
        <v>983.61059155876478</v>
      </c>
      <c r="C27" s="7">
        <f t="shared" si="0"/>
        <v>1002.5523917875418</v>
      </c>
      <c r="D27" s="20">
        <f t="shared" si="1"/>
        <v>18.94180022877697</v>
      </c>
      <c r="E27" s="20"/>
    </row>
    <row r="28" spans="1:16">
      <c r="A28" s="2">
        <v>41334</v>
      </c>
      <c r="B28" s="7">
        <v>813.6007418791404</v>
      </c>
      <c r="C28" s="7">
        <f t="shared" si="0"/>
        <v>974.90733819837635</v>
      </c>
      <c r="D28" s="20">
        <f t="shared" si="1"/>
        <v>161.30659631923595</v>
      </c>
      <c r="E28" s="20"/>
      <c r="G28" s="3" t="s">
        <v>0</v>
      </c>
      <c r="H28" s="3" t="s">
        <v>2</v>
      </c>
      <c r="I28" s="3" t="s">
        <v>0</v>
      </c>
      <c r="J28" s="3" t="s">
        <v>2</v>
      </c>
      <c r="K28" s="3" t="s">
        <v>0</v>
      </c>
      <c r="L28" s="3" t="s">
        <v>2</v>
      </c>
      <c r="M28" s="3" t="s">
        <v>0</v>
      </c>
      <c r="N28" s="3" t="s">
        <v>2</v>
      </c>
      <c r="O28" s="3" t="s">
        <v>0</v>
      </c>
      <c r="P28" s="3" t="s">
        <v>2</v>
      </c>
    </row>
    <row r="29" spans="1:16">
      <c r="A29" s="2">
        <v>41365</v>
      </c>
      <c r="B29" s="7">
        <v>893.13843759353972</v>
      </c>
      <c r="C29" s="7">
        <f t="shared" si="0"/>
        <v>945.51072927659334</v>
      </c>
      <c r="D29" s="20">
        <f t="shared" si="1"/>
        <v>52.372291683053618</v>
      </c>
      <c r="E29" s="20"/>
      <c r="G29" s="4">
        <v>40544</v>
      </c>
      <c r="H29" s="8">
        <v>1006.1471658886759</v>
      </c>
      <c r="I29" s="4">
        <v>40909</v>
      </c>
      <c r="J29" s="8">
        <v>885.99525236051375</v>
      </c>
      <c r="K29" s="4">
        <v>41275</v>
      </c>
      <c r="L29" s="8">
        <v>921.18260508154856</v>
      </c>
      <c r="M29" s="4">
        <v>41640</v>
      </c>
      <c r="N29" s="8">
        <v>1043.5002830268013</v>
      </c>
      <c r="O29" s="4">
        <v>42005</v>
      </c>
      <c r="P29" s="8">
        <v>989.3059700351962</v>
      </c>
    </row>
    <row r="30" spans="1:16">
      <c r="A30" s="2">
        <v>41395</v>
      </c>
      <c r="B30" s="7">
        <v>1030.0621664999101</v>
      </c>
      <c r="C30" s="7">
        <f t="shared" si="0"/>
        <v>955.21041460894037</v>
      </c>
      <c r="D30" s="20">
        <f t="shared" si="1"/>
        <v>74.851751890969695</v>
      </c>
      <c r="E30" s="20"/>
      <c r="G30" s="4">
        <v>40575</v>
      </c>
      <c r="H30" s="8">
        <v>1092.37860185664</v>
      </c>
      <c r="I30" s="4">
        <v>40940</v>
      </c>
      <c r="J30" s="8">
        <v>878.7890655914141</v>
      </c>
      <c r="K30" s="4">
        <v>41306</v>
      </c>
      <c r="L30" s="8">
        <v>983.61059155876478</v>
      </c>
      <c r="M30" s="4">
        <v>41671</v>
      </c>
      <c r="N30" s="8">
        <v>879.07718272743216</v>
      </c>
      <c r="O30" s="4">
        <v>42036</v>
      </c>
      <c r="P30" s="8">
        <v>1002.618892712505</v>
      </c>
    </row>
    <row r="31" spans="1:16">
      <c r="A31" s="2">
        <v>41426</v>
      </c>
      <c r="B31" s="7">
        <v>800.57173891950163</v>
      </c>
      <c r="C31" s="7">
        <f t="shared" si="0"/>
        <v>931.41908065229086</v>
      </c>
      <c r="D31" s="20">
        <f t="shared" si="1"/>
        <v>130.84734173278923</v>
      </c>
      <c r="E31" s="20"/>
      <c r="G31" s="4">
        <v>40603</v>
      </c>
      <c r="H31" s="8">
        <v>1007.2084006986825</v>
      </c>
      <c r="I31" s="4">
        <v>40969</v>
      </c>
      <c r="J31" s="8">
        <v>1051.5001718767101</v>
      </c>
      <c r="K31" s="4">
        <v>41334</v>
      </c>
      <c r="L31" s="8">
        <v>813.6007418791404</v>
      </c>
      <c r="M31" s="4">
        <v>41699</v>
      </c>
      <c r="N31" s="8">
        <v>1085.2067136546038</v>
      </c>
      <c r="O31" s="4">
        <v>42064</v>
      </c>
      <c r="P31" s="8">
        <v>858.01362085992162</v>
      </c>
    </row>
    <row r="32" spans="1:16">
      <c r="A32" s="2">
        <v>41456</v>
      </c>
      <c r="B32" s="7">
        <v>998.69196920132333</v>
      </c>
      <c r="C32" s="7">
        <f t="shared" si="0"/>
        <v>920.12260724767555</v>
      </c>
      <c r="D32" s="20">
        <f t="shared" si="1"/>
        <v>78.569361953647785</v>
      </c>
      <c r="E32" s="20"/>
      <c r="G32" s="4">
        <v>40634</v>
      </c>
      <c r="H32" s="8">
        <v>1054.2037652659021</v>
      </c>
      <c r="I32" s="4">
        <v>41000</v>
      </c>
      <c r="J32" s="8">
        <v>805.8165515054061</v>
      </c>
      <c r="K32" s="4">
        <v>41365</v>
      </c>
      <c r="L32" s="8">
        <v>893.13843759353972</v>
      </c>
      <c r="M32" s="4">
        <v>41730</v>
      </c>
      <c r="N32" s="8">
        <v>916.86351021605219</v>
      </c>
      <c r="O32" s="4">
        <v>42095</v>
      </c>
      <c r="P32" s="8">
        <v>900.57991086258312</v>
      </c>
    </row>
    <row r="33" spans="1:16">
      <c r="A33" s="2">
        <v>41487</v>
      </c>
      <c r="B33" s="7">
        <v>920.40473422525361</v>
      </c>
      <c r="C33" s="7">
        <f t="shared" si="0"/>
        <v>920.01148283963335</v>
      </c>
      <c r="D33" s="20">
        <f t="shared" si="1"/>
        <v>0.39325138562026041</v>
      </c>
      <c r="E33" s="20"/>
      <c r="G33" s="4">
        <v>40664</v>
      </c>
      <c r="H33" s="8">
        <v>813.67376463384892</v>
      </c>
      <c r="I33" s="4">
        <v>41030</v>
      </c>
      <c r="J33" s="8">
        <v>920.59314970097262</v>
      </c>
      <c r="K33" s="4">
        <v>41395</v>
      </c>
      <c r="L33" s="8">
        <v>1030.0621664999101</v>
      </c>
      <c r="M33" s="4">
        <v>41760</v>
      </c>
      <c r="N33" s="8">
        <v>1011.7246447810933</v>
      </c>
      <c r="O33" s="4">
        <v>42125</v>
      </c>
      <c r="P33" s="8">
        <v>966.86543072536858</v>
      </c>
    </row>
    <row r="34" spans="1:16">
      <c r="A34" s="2">
        <v>41518</v>
      </c>
      <c r="B34" s="7">
        <v>1076.1691470874241</v>
      </c>
      <c r="C34" s="7">
        <f t="shared" si="0"/>
        <v>933.23413362944177</v>
      </c>
      <c r="D34" s="20">
        <f t="shared" si="1"/>
        <v>142.93501345798234</v>
      </c>
      <c r="E34" s="20"/>
      <c r="G34" s="4">
        <v>40695</v>
      </c>
      <c r="H34" s="8">
        <v>870.74275582552696</v>
      </c>
      <c r="I34" s="4">
        <v>41061</v>
      </c>
      <c r="J34" s="8">
        <v>817.89299070901097</v>
      </c>
      <c r="K34" s="4">
        <v>41426</v>
      </c>
      <c r="L34" s="8">
        <v>800.57173891950163</v>
      </c>
      <c r="M34" s="4">
        <v>41791</v>
      </c>
      <c r="N34" s="8">
        <v>1089.588171896607</v>
      </c>
      <c r="O34" s="4">
        <v>42156</v>
      </c>
      <c r="P34" s="8">
        <v>939.82218285909676</v>
      </c>
    </row>
    <row r="35" spans="1:16">
      <c r="A35" s="2">
        <v>41548</v>
      </c>
      <c r="B35" s="7">
        <v>1022.5586893753705</v>
      </c>
      <c r="C35" s="7">
        <f t="shared" si="0"/>
        <v>963.08526898604612</v>
      </c>
      <c r="D35" s="20">
        <f t="shared" si="1"/>
        <v>59.47342038932436</v>
      </c>
      <c r="E35" s="20"/>
      <c r="G35" s="4">
        <v>40725</v>
      </c>
      <c r="H35" s="8">
        <v>856.06765643738674</v>
      </c>
      <c r="I35" s="4">
        <v>41091</v>
      </c>
      <c r="J35" s="8">
        <v>902.29802989528264</v>
      </c>
      <c r="K35" s="4">
        <v>41456</v>
      </c>
      <c r="L35" s="8">
        <v>998.69196920132333</v>
      </c>
      <c r="M35" s="4">
        <v>41821</v>
      </c>
      <c r="N35" s="8">
        <v>881.59380961476268</v>
      </c>
      <c r="O35" s="5"/>
      <c r="P35" s="5"/>
    </row>
    <row r="36" spans="1:16">
      <c r="A36" s="2">
        <v>41579</v>
      </c>
      <c r="B36" s="7">
        <v>819.72997313601002</v>
      </c>
      <c r="C36" s="7">
        <f t="shared" si="0"/>
        <v>952.59834549211337</v>
      </c>
      <c r="D36" s="20">
        <f t="shared" si="1"/>
        <v>132.86837235610335</v>
      </c>
      <c r="E36" s="20"/>
      <c r="G36" s="4">
        <v>40756</v>
      </c>
      <c r="H36" s="8">
        <v>926.93046997428064</v>
      </c>
      <c r="I36" s="4">
        <v>41122</v>
      </c>
      <c r="J36" s="8">
        <v>1007.116117003298</v>
      </c>
      <c r="K36" s="4">
        <v>41487</v>
      </c>
      <c r="L36" s="8">
        <v>920.40473422525361</v>
      </c>
      <c r="M36" s="4">
        <v>41852</v>
      </c>
      <c r="N36" s="8">
        <v>946.68139719683779</v>
      </c>
      <c r="O36" s="5"/>
      <c r="P36" s="5"/>
    </row>
    <row r="37" spans="1:16">
      <c r="A37" s="2">
        <v>41609</v>
      </c>
      <c r="B37" s="7">
        <v>900.98267572704174</v>
      </c>
      <c r="C37" s="7">
        <f t="shared" si="0"/>
        <v>934.15841823884637</v>
      </c>
      <c r="D37" s="20">
        <f t="shared" si="1"/>
        <v>33.175742511804629</v>
      </c>
      <c r="E37" s="20"/>
      <c r="G37" s="4">
        <v>40787</v>
      </c>
      <c r="H37" s="8">
        <v>1091.6324886457205</v>
      </c>
      <c r="I37" s="4">
        <v>41153</v>
      </c>
      <c r="J37" s="8">
        <v>1098.9147000460198</v>
      </c>
      <c r="K37" s="4">
        <v>41518</v>
      </c>
      <c r="L37" s="8">
        <v>1076.1691470874241</v>
      </c>
      <c r="M37" s="4">
        <v>41883</v>
      </c>
      <c r="N37" s="8">
        <v>947.69484547153502</v>
      </c>
      <c r="O37" s="5"/>
      <c r="P37" s="5"/>
    </row>
    <row r="38" spans="1:16">
      <c r="A38" s="2">
        <v>41640</v>
      </c>
      <c r="B38" s="7">
        <v>1043.5002830268013</v>
      </c>
      <c r="C38" s="7">
        <f t="shared" si="0"/>
        <v>968.86249596846062</v>
      </c>
      <c r="D38" s="20">
        <f t="shared" si="1"/>
        <v>74.637787058340678</v>
      </c>
      <c r="E38" s="20"/>
      <c r="G38" s="4">
        <v>40817</v>
      </c>
      <c r="H38" s="8">
        <v>885.21045596168346</v>
      </c>
      <c r="I38" s="4">
        <v>41183</v>
      </c>
      <c r="J38" s="8">
        <v>962.16436917348096</v>
      </c>
      <c r="K38" s="4">
        <v>41548</v>
      </c>
      <c r="L38" s="8">
        <v>1022.5586893753705</v>
      </c>
      <c r="M38" s="4">
        <v>41913</v>
      </c>
      <c r="N38" s="8">
        <v>824.68612751820717</v>
      </c>
      <c r="O38" s="5"/>
      <c r="P38" s="5"/>
    </row>
    <row r="39" spans="1:16">
      <c r="A39" s="2">
        <v>41671</v>
      </c>
      <c r="B39" s="7">
        <v>879.07718272743216</v>
      </c>
      <c r="C39" s="7">
        <f t="shared" si="0"/>
        <v>951.77466932933328</v>
      </c>
      <c r="D39" s="20">
        <f t="shared" si="1"/>
        <v>72.697486601901119</v>
      </c>
      <c r="E39" s="20"/>
      <c r="G39" s="4">
        <v>40848</v>
      </c>
      <c r="H39" s="8">
        <v>940.79422879981678</v>
      </c>
      <c r="I39" s="4">
        <v>41214</v>
      </c>
      <c r="J39" s="8">
        <v>967.11107661604876</v>
      </c>
      <c r="K39" s="4">
        <v>41579</v>
      </c>
      <c r="L39" s="8">
        <v>819.72997313601002</v>
      </c>
      <c r="M39" s="4">
        <v>41944</v>
      </c>
      <c r="N39" s="8">
        <v>949.91526204832826</v>
      </c>
      <c r="O39" s="5"/>
      <c r="P39" s="5"/>
    </row>
    <row r="40" spans="1:16">
      <c r="A40" s="2">
        <v>41699</v>
      </c>
      <c r="B40" s="7">
        <v>1085.2067136546038</v>
      </c>
      <c r="C40" s="7">
        <f t="shared" si="0"/>
        <v>975.31780924781197</v>
      </c>
      <c r="D40" s="20">
        <f t="shared" si="1"/>
        <v>109.88890440679188</v>
      </c>
      <c r="E40" s="20"/>
      <c r="G40" s="4">
        <v>40878</v>
      </c>
      <c r="H40" s="8">
        <v>896.24602713494733</v>
      </c>
      <c r="I40" s="4">
        <v>41244</v>
      </c>
      <c r="J40" s="8">
        <v>1077.7672830336307</v>
      </c>
      <c r="K40" s="4">
        <v>41609</v>
      </c>
      <c r="L40" s="8">
        <v>900.98267572704174</v>
      </c>
      <c r="M40" s="4">
        <v>41974</v>
      </c>
      <c r="N40" s="8">
        <v>974.94722257221429</v>
      </c>
      <c r="O40" s="5"/>
      <c r="P40" s="5"/>
    </row>
    <row r="41" spans="1:16">
      <c r="A41" s="2">
        <v>41730</v>
      </c>
      <c r="B41" s="7">
        <v>916.86351021605219</v>
      </c>
      <c r="C41" s="7">
        <f t="shared" si="0"/>
        <v>952.55986112333028</v>
      </c>
      <c r="D41" s="20">
        <f t="shared" si="1"/>
        <v>35.696350907278088</v>
      </c>
      <c r="E41" s="20"/>
    </row>
    <row r="42" spans="1:16">
      <c r="A42" s="2">
        <v>41760</v>
      </c>
      <c r="B42" s="7">
        <v>1011.7246447810933</v>
      </c>
      <c r="C42" s="7">
        <f t="shared" si="0"/>
        <v>951.012140467005</v>
      </c>
      <c r="D42" s="20">
        <f t="shared" si="1"/>
        <v>60.712504314088278</v>
      </c>
      <c r="E42" s="20"/>
    </row>
    <row r="43" spans="1:16">
      <c r="A43" s="2">
        <v>41791</v>
      </c>
      <c r="B43" s="7">
        <v>1089.588171896607</v>
      </c>
      <c r="C43" s="7">
        <f t="shared" si="0"/>
        <v>989.56331171851866</v>
      </c>
      <c r="D43" s="20">
        <f t="shared" si="1"/>
        <v>100.02486017808837</v>
      </c>
      <c r="E43" s="20"/>
    </row>
    <row r="44" spans="1:16">
      <c r="A44" s="2">
        <v>41821</v>
      </c>
      <c r="B44" s="7">
        <v>881.59380961476268</v>
      </c>
      <c r="C44" s="7">
        <f t="shared" si="0"/>
        <v>986.79347370247899</v>
      </c>
      <c r="D44" s="20">
        <f t="shared" si="1"/>
        <v>105.19966408771631</v>
      </c>
      <c r="E44" s="20"/>
    </row>
    <row r="45" spans="1:16">
      <c r="A45" s="2">
        <v>41852</v>
      </c>
      <c r="B45" s="7">
        <v>946.68139719683779</v>
      </c>
      <c r="C45" s="7">
        <f t="shared" si="0"/>
        <v>972.96220429819834</v>
      </c>
      <c r="D45" s="20">
        <f t="shared" si="1"/>
        <v>26.280807101360551</v>
      </c>
      <c r="E45" s="20"/>
    </row>
    <row r="46" spans="1:16">
      <c r="A46" s="2">
        <v>41883</v>
      </c>
      <c r="B46" s="7">
        <v>947.69484547153502</v>
      </c>
      <c r="C46" s="7">
        <f t="shared" si="0"/>
        <v>982.76472754735607</v>
      </c>
      <c r="D46" s="20">
        <f t="shared" si="1"/>
        <v>35.069882075821056</v>
      </c>
      <c r="E46" s="20"/>
    </row>
    <row r="47" spans="1:16">
      <c r="A47" s="2">
        <v>41913</v>
      </c>
      <c r="B47" s="7">
        <v>824.68612751820717</v>
      </c>
      <c r="C47" s="7">
        <f t="shared" si="0"/>
        <v>945.54750095644215</v>
      </c>
      <c r="D47" s="20">
        <f t="shared" si="1"/>
        <v>120.86137343823498</v>
      </c>
      <c r="E47" s="20"/>
    </row>
    <row r="48" spans="1:16">
      <c r="A48" s="2">
        <v>41944</v>
      </c>
      <c r="B48" s="7">
        <v>949.91526204832826</v>
      </c>
      <c r="C48" s="7">
        <f t="shared" si="0"/>
        <v>950.26917978962445</v>
      </c>
      <c r="D48" s="20">
        <f t="shared" si="1"/>
        <v>0.35391774129618625</v>
      </c>
      <c r="E48" s="20"/>
    </row>
    <row r="49" spans="1:7">
      <c r="A49" s="2">
        <v>41974</v>
      </c>
      <c r="B49" s="7">
        <v>974.94722257221429</v>
      </c>
      <c r="C49" s="7">
        <f t="shared" si="0"/>
        <v>945.01526233121331</v>
      </c>
      <c r="D49" s="20">
        <f t="shared" si="1"/>
        <v>29.931960241000979</v>
      </c>
      <c r="E49" s="20"/>
    </row>
    <row r="50" spans="1:7">
      <c r="A50" s="2">
        <v>42005</v>
      </c>
      <c r="B50" s="7">
        <v>989.3059700351962</v>
      </c>
      <c r="C50" s="7">
        <f t="shared" si="0"/>
        <v>930.68923349386864</v>
      </c>
      <c r="D50" s="20">
        <f t="shared" si="1"/>
        <v>58.616736541327555</v>
      </c>
      <c r="E50" s="20"/>
    </row>
    <row r="51" spans="1:7">
      <c r="A51" s="2">
        <v>42036</v>
      </c>
      <c r="B51" s="7">
        <v>1002.618892712505</v>
      </c>
      <c r="C51" s="7">
        <f t="shared" si="0"/>
        <v>947.97853107926051</v>
      </c>
      <c r="D51" s="20">
        <f t="shared" si="1"/>
        <v>54.640361633244538</v>
      </c>
      <c r="E51" s="20"/>
    </row>
    <row r="52" spans="1:7">
      <c r="A52" s="2">
        <v>42064</v>
      </c>
      <c r="B52" s="7">
        <v>858.01362085992162</v>
      </c>
      <c r="C52" s="7">
        <f t="shared" si="0"/>
        <v>935.31170588827251</v>
      </c>
      <c r="D52" s="20">
        <f t="shared" si="1"/>
        <v>77.298085028350897</v>
      </c>
      <c r="E52" s="20"/>
    </row>
    <row r="53" spans="1:7">
      <c r="A53" s="2">
        <v>42095</v>
      </c>
      <c r="B53" s="7">
        <v>900.57991086258312</v>
      </c>
      <c r="C53" s="7">
        <f t="shared" si="0"/>
        <v>928.58100094413658</v>
      </c>
      <c r="D53" s="20">
        <f t="shared" si="1"/>
        <v>28.001090081553457</v>
      </c>
      <c r="E53" s="20"/>
    </row>
    <row r="54" spans="1:7">
      <c r="A54" s="2">
        <v>42125</v>
      </c>
      <c r="B54" s="7">
        <v>966.86543072536858</v>
      </c>
      <c r="C54" s="7">
        <f t="shared" si="0"/>
        <v>948.89232997373097</v>
      </c>
      <c r="D54" s="20">
        <f t="shared" si="1"/>
        <v>17.973100751637617</v>
      </c>
      <c r="E54" s="20"/>
    </row>
    <row r="55" spans="1:7">
      <c r="A55" s="2">
        <v>42156</v>
      </c>
      <c r="B55" s="7">
        <v>939.82218285909676</v>
      </c>
      <c r="C55" s="7">
        <f t="shared" si="0"/>
        <v>947.45046151812653</v>
      </c>
      <c r="D55" s="20">
        <f t="shared" si="1"/>
        <v>7.6282786590297746</v>
      </c>
      <c r="E55" s="20"/>
    </row>
    <row r="56" spans="1:7">
      <c r="A56" s="2">
        <v>42186</v>
      </c>
      <c r="B56" s="7">
        <v>943</v>
      </c>
      <c r="C56" s="7">
        <f t="shared" si="0"/>
        <v>942.88657257923865</v>
      </c>
      <c r="D56" s="20">
        <f t="shared" si="1"/>
        <v>0.11342742076135437</v>
      </c>
      <c r="E56" s="20"/>
    </row>
    <row r="57" spans="1:7">
      <c r="A57" s="2">
        <v>42217</v>
      </c>
      <c r="B57" s="1">
        <v>935</v>
      </c>
      <c r="C57" s="7">
        <f t="shared" si="0"/>
        <v>935.12857685992515</v>
      </c>
      <c r="D57" s="20">
        <f t="shared" si="1"/>
        <v>0.12857685992514689</v>
      </c>
      <c r="E57" s="20"/>
      <c r="F57" t="s">
        <v>8</v>
      </c>
      <c r="G57" s="20">
        <f>AVERAGE(D44:D55)</f>
        <v>46.821271448381161</v>
      </c>
    </row>
    <row r="58" spans="1:7">
      <c r="A58" s="2">
        <v>42248</v>
      </c>
      <c r="B58" s="1">
        <v>924</v>
      </c>
      <c r="C58" s="7">
        <f t="shared" si="0"/>
        <v>923.89730647242425</v>
      </c>
      <c r="D58" s="20">
        <f t="shared" si="1"/>
        <v>0.10269352757575234</v>
      </c>
      <c r="E58" s="20"/>
    </row>
    <row r="59" spans="1:7">
      <c r="A59" s="2">
        <v>42278</v>
      </c>
      <c r="B59" s="1">
        <v>935</v>
      </c>
      <c r="C59" s="7">
        <f t="shared" si="0"/>
        <v>934.8953606352926</v>
      </c>
      <c r="D59" s="20">
        <f t="shared" si="1"/>
        <v>0.10463936470739554</v>
      </c>
      <c r="E59" s="20"/>
    </row>
    <row r="60" spans="1:7">
      <c r="A60" s="2">
        <v>42309</v>
      </c>
      <c r="B60" s="1">
        <v>941</v>
      </c>
      <c r="C60" s="7">
        <f t="shared" si="0"/>
        <v>940.66965908349505</v>
      </c>
      <c r="D60" s="20">
        <f t="shared" si="1"/>
        <v>0.33034091650495157</v>
      </c>
      <c r="E60" s="20"/>
    </row>
    <row r="61" spans="1:7">
      <c r="A61" s="2">
        <v>42339</v>
      </c>
      <c r="B61" s="1">
        <v>936</v>
      </c>
      <c r="C61" s="7">
        <f t="shared" si="0"/>
        <v>936.26031183701377</v>
      </c>
      <c r="D61" s="20">
        <f t="shared" si="1"/>
        <v>0.26031183701377358</v>
      </c>
      <c r="E61" s="20"/>
    </row>
    <row r="62" spans="1:7">
      <c r="A62" s="2">
        <v>42370</v>
      </c>
      <c r="B62" s="1">
        <v>936</v>
      </c>
      <c r="C62" s="7">
        <f t="shared" si="0"/>
        <v>935.71428571428567</v>
      </c>
      <c r="D62" s="20">
        <f t="shared" si="1"/>
        <v>0.28571428571433444</v>
      </c>
      <c r="E62" s="20"/>
    </row>
    <row r="63" spans="1:7">
      <c r="A63" s="2">
        <v>42401</v>
      </c>
      <c r="B63" s="1">
        <v>935</v>
      </c>
      <c r="C63" s="7">
        <f t="shared" si="0"/>
        <v>934.57142857142856</v>
      </c>
      <c r="D63" s="20">
        <f t="shared" si="1"/>
        <v>0.42857142857144481</v>
      </c>
    </row>
    <row r="64" spans="1:7">
      <c r="A64" s="2">
        <v>42430</v>
      </c>
      <c r="B64" s="1">
        <v>935</v>
      </c>
      <c r="C64" s="7">
        <f t="shared" si="0"/>
        <v>934.57142857142856</v>
      </c>
      <c r="D64" s="20">
        <f t="shared" si="1"/>
        <v>0.42857142857144481</v>
      </c>
    </row>
    <row r="65" spans="1:11">
      <c r="A65" s="2">
        <v>42461</v>
      </c>
      <c r="B65" s="1">
        <v>936</v>
      </c>
      <c r="C65" s="7">
        <f t="shared" si="0"/>
        <v>936.28571428571433</v>
      </c>
      <c r="D65" s="20">
        <f t="shared" si="1"/>
        <v>0.28571428571433444</v>
      </c>
    </row>
    <row r="66" spans="1:11">
      <c r="A66" s="2">
        <v>42491</v>
      </c>
      <c r="B66" s="1">
        <v>937</v>
      </c>
      <c r="C66" s="7">
        <f t="shared" si="0"/>
        <v>936.57142857142856</v>
      </c>
      <c r="D66" s="20">
        <f t="shared" si="1"/>
        <v>0.42857142857144481</v>
      </c>
    </row>
    <row r="67" spans="1:11">
      <c r="A67" s="2">
        <v>42522</v>
      </c>
      <c r="B67" s="1">
        <v>936</v>
      </c>
      <c r="C67" s="7">
        <f t="shared" si="0"/>
        <v>935.85714285714289</v>
      </c>
      <c r="D67" s="20">
        <f t="shared" si="1"/>
        <v>0.14285714285711038</v>
      </c>
    </row>
    <row r="69" spans="1:11">
      <c r="J69" s="3" t="s">
        <v>0</v>
      </c>
      <c r="K69" s="3" t="s">
        <v>3</v>
      </c>
    </row>
    <row r="70" spans="1:11">
      <c r="J70" s="4">
        <v>42186</v>
      </c>
      <c r="K70" s="8">
        <v>942.88657257923865</v>
      </c>
    </row>
    <row r="71" spans="1:11">
      <c r="J71" s="4">
        <v>42217</v>
      </c>
      <c r="K71" s="8">
        <v>935.12857685992515</v>
      </c>
    </row>
    <row r="72" spans="1:11">
      <c r="J72" s="4">
        <v>42248</v>
      </c>
      <c r="K72" s="8">
        <v>923.89730647242425</v>
      </c>
    </row>
    <row r="73" spans="1:11">
      <c r="J73" s="4">
        <v>42278</v>
      </c>
      <c r="K73" s="8">
        <v>934.8953606352926</v>
      </c>
    </row>
    <row r="74" spans="1:11">
      <c r="J74" s="4">
        <v>42309</v>
      </c>
      <c r="K74" s="8">
        <v>940.66965908349505</v>
      </c>
    </row>
    <row r="75" spans="1:11">
      <c r="J75" s="4">
        <v>42339</v>
      </c>
      <c r="K75" s="8">
        <v>936.26031183701377</v>
      </c>
    </row>
    <row r="76" spans="1:11">
      <c r="J76" s="4">
        <v>42370</v>
      </c>
      <c r="K76" s="8">
        <v>935.71428571428567</v>
      </c>
    </row>
    <row r="77" spans="1:11">
      <c r="J77" s="4">
        <v>42401</v>
      </c>
      <c r="K77" s="8">
        <v>934.57142857142856</v>
      </c>
    </row>
    <row r="78" spans="1:11">
      <c r="J78" s="4">
        <v>42430</v>
      </c>
      <c r="K78" s="8">
        <v>934.57142857142856</v>
      </c>
    </row>
    <row r="79" spans="1:11">
      <c r="J79" s="4">
        <v>42461</v>
      </c>
      <c r="K79" s="8">
        <v>936.28571428571433</v>
      </c>
    </row>
    <row r="80" spans="1:11">
      <c r="J80" s="4">
        <v>42491</v>
      </c>
      <c r="K80" s="8">
        <v>936.57142857142856</v>
      </c>
    </row>
    <row r="81" spans="10:11">
      <c r="J81" s="4">
        <v>42522</v>
      </c>
      <c r="K81" s="8">
        <v>935.85714285714289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Deschamps</dc:creator>
  <cp:keywords/>
  <dc:description/>
  <cp:lastModifiedBy>Sergio E Gouvea da Costa</cp:lastModifiedBy>
  <cp:revision/>
  <dcterms:created xsi:type="dcterms:W3CDTF">2015-08-05T00:55:34Z</dcterms:created>
  <dcterms:modified xsi:type="dcterms:W3CDTF">2017-08-10T19:55:47Z</dcterms:modified>
  <cp:category/>
  <cp:contentStatus/>
</cp:coreProperties>
</file>