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0" windowWidth="15195" windowHeight="9150" firstSheet="2" activeTab="3"/>
  </bookViews>
  <sheets>
    <sheet name="Engine" sheetId="1" r:id="rId1"/>
    <sheet name="The atmosphere" sheetId="2" r:id="rId2"/>
    <sheet name="Drag coefficient" sheetId="3" r:id="rId3"/>
    <sheet name="Sim" sheetId="4" r:id="rId4"/>
  </sheets>
  <definedNames/>
  <calcPr fullCalcOnLoad="1"/>
</workbook>
</file>

<file path=xl/comments2.xml><?xml version="1.0" encoding="utf-8"?>
<comments xmlns="http://schemas.openxmlformats.org/spreadsheetml/2006/main">
  <authors>
    <author>rick</author>
  </authors>
  <commentList>
    <comment ref="D32" authorId="0">
      <text>
        <r>
          <rPr>
            <b/>
            <sz val="9"/>
            <rFont val="Tahoma"/>
            <family val="2"/>
          </rPr>
          <t>Above this height, speed of sound loses its physical meaning because the air's too thin</t>
        </r>
      </text>
    </comment>
  </commentList>
</comments>
</file>

<file path=xl/comments4.xml><?xml version="1.0" encoding="utf-8"?>
<comments xmlns="http://schemas.openxmlformats.org/spreadsheetml/2006/main">
  <authors>
    <author>rick</author>
  </authors>
  <commentList>
    <comment ref="C9" authorId="0">
      <text>
        <r>
          <rPr>
            <b/>
            <sz val="9"/>
            <rFont val="Tahoma"/>
            <family val="2"/>
          </rPr>
          <t>mass of rocket vehicle minus the engine propellant</t>
        </r>
      </text>
    </comment>
    <comment ref="D9" authorId="0">
      <text>
        <r>
          <rPr>
            <b/>
            <sz val="9"/>
            <rFont val="Tahoma"/>
            <family val="2"/>
          </rPr>
          <t>of thickest part of fuselage</t>
        </r>
      </text>
    </comment>
    <comment ref="T17" authorId="0">
      <text>
        <r>
          <rPr>
            <b/>
            <sz val="9"/>
            <rFont val="Tahoma"/>
            <family val="2"/>
          </rPr>
          <t>a non-rotating spherical Earth</t>
        </r>
      </text>
    </comment>
    <comment ref="E9" authorId="0">
      <text>
        <r>
          <rPr>
            <b/>
            <sz val="9"/>
            <rFont val="Tahoma"/>
            <family val="0"/>
          </rPr>
          <t>Height of launchpad above sea-level</t>
        </r>
      </text>
    </comment>
  </commentList>
</comments>
</file>

<file path=xl/sharedStrings.xml><?xml version="1.0" encoding="utf-8"?>
<sst xmlns="http://schemas.openxmlformats.org/spreadsheetml/2006/main" count="133" uniqueCount="77">
  <si>
    <t>time step</t>
  </si>
  <si>
    <t>time</t>
  </si>
  <si>
    <t>(seconds)</t>
  </si>
  <si>
    <t>exhaust</t>
  </si>
  <si>
    <t>velocity</t>
  </si>
  <si>
    <t>(metres/sec)</t>
  </si>
  <si>
    <t>mass</t>
  </si>
  <si>
    <t>(kg/sec)</t>
  </si>
  <si>
    <t>nozzle</t>
  </si>
  <si>
    <t>(kg)</t>
  </si>
  <si>
    <t>propellant</t>
  </si>
  <si>
    <t>cross</t>
  </si>
  <si>
    <t>sectional</t>
  </si>
  <si>
    <t>area</t>
  </si>
  <si>
    <t>(square metres)</t>
  </si>
  <si>
    <t>coefficient</t>
  </si>
  <si>
    <t>Drag</t>
  </si>
  <si>
    <t>density</t>
  </si>
  <si>
    <t>atmospheric</t>
  </si>
  <si>
    <t>acceleration</t>
  </si>
  <si>
    <t>pressure</t>
  </si>
  <si>
    <t>/square metre)</t>
  </si>
  <si>
    <t>(metres</t>
  </si>
  <si>
    <t>/sec/sec)</t>
  </si>
  <si>
    <t>(kg</t>
  </si>
  <si>
    <t>/cubic metre)</t>
  </si>
  <si>
    <t>(gees)</t>
  </si>
  <si>
    <t>Total</t>
  </si>
  <si>
    <t>(Newton secs)</t>
  </si>
  <si>
    <t>height</t>
  </si>
  <si>
    <t>(Newtons)</t>
  </si>
  <si>
    <t>(Newtons</t>
  </si>
  <si>
    <t>speed of sound</t>
  </si>
  <si>
    <t>metres/sec</t>
  </si>
  <si>
    <t>Log_e</t>
  </si>
  <si>
    <t>speed of</t>
  </si>
  <si>
    <t>sound</t>
  </si>
  <si>
    <t>Mach</t>
  </si>
  <si>
    <t>number</t>
  </si>
  <si>
    <t>total impulse</t>
  </si>
  <si>
    <t>Thrust</t>
  </si>
  <si>
    <t>flow rate</t>
  </si>
  <si>
    <t>Isp</t>
  </si>
  <si>
    <t>impulse</t>
  </si>
  <si>
    <t>Propellant</t>
  </si>
  <si>
    <t>Specific</t>
  </si>
  <si>
    <t>average</t>
  </si>
  <si>
    <t>ESTES C6 solid propellant motor</t>
  </si>
  <si>
    <t xml:space="preserve">Fuselage </t>
  </si>
  <si>
    <t>diameter</t>
  </si>
  <si>
    <t>(metres)</t>
  </si>
  <si>
    <t>Dynamic</t>
  </si>
  <si>
    <t>The atmosphere</t>
  </si>
  <si>
    <t>Propellant mass = 10.8 grams (0.0108 Kilograms)</t>
  </si>
  <si>
    <t>(feet)</t>
  </si>
  <si>
    <t>metres</t>
  </si>
  <si>
    <t>User inputs</t>
  </si>
  <si>
    <t>Atmospheric</t>
  </si>
  <si>
    <t>metre</t>
  </si>
  <si>
    <t>kg/cubic</t>
  </si>
  <si>
    <t>Data from ESDU 77021</t>
  </si>
  <si>
    <t>Power off</t>
  </si>
  <si>
    <t>Power on</t>
  </si>
  <si>
    <t>Data from several sounding rockets</t>
  </si>
  <si>
    <t>(Extrapolated above Mach 4)</t>
  </si>
  <si>
    <t>Actual</t>
  </si>
  <si>
    <t>An Excel rocket trajectory simulator</t>
  </si>
  <si>
    <t>fuselage</t>
  </si>
  <si>
    <t>Earth's</t>
  </si>
  <si>
    <t>radius</t>
  </si>
  <si>
    <t>gravitational</t>
  </si>
  <si>
    <t>constant</t>
  </si>
  <si>
    <t>gravity</t>
  </si>
  <si>
    <t>mean</t>
  </si>
  <si>
    <t>Empty</t>
  </si>
  <si>
    <t>altitude</t>
  </si>
  <si>
    <t>Launch pad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</si>
</sst>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0E+0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E+00"/>
    <numFmt numFmtId="183" formatCode="0.0000000000E+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 val="single"/>
      <sz val="10"/>
      <color rgb="FF0070C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2" fontId="49" fillId="0" borderId="0" xfId="48" applyNumberFormat="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49">
      <alignment/>
      <protection/>
    </xf>
    <xf numFmtId="0" fontId="0" fillId="0" borderId="0" xfId="49" applyFill="1">
      <alignment/>
      <protection/>
    </xf>
    <xf numFmtId="0" fontId="0" fillId="0" borderId="0" xfId="49" applyFont="1">
      <alignment/>
      <protection/>
    </xf>
    <xf numFmtId="0" fontId="2" fillId="0" borderId="0" xfId="49" applyFont="1">
      <alignment/>
      <protection/>
    </xf>
    <xf numFmtId="0" fontId="0" fillId="0" borderId="0" xfId="49" applyBorder="1">
      <alignment/>
      <protection/>
    </xf>
    <xf numFmtId="0" fontId="0" fillId="0" borderId="13" xfId="49" applyFont="1" applyBorder="1">
      <alignment/>
      <protection/>
    </xf>
    <xf numFmtId="0" fontId="0" fillId="0" borderId="11" xfId="49" applyFont="1" applyBorder="1">
      <alignment/>
      <protection/>
    </xf>
    <xf numFmtId="0" fontId="0" fillId="0" borderId="14" xfId="49" applyBorder="1">
      <alignment/>
      <protection/>
    </xf>
    <xf numFmtId="0" fontId="0" fillId="0" borderId="10" xfId="49" applyBorder="1">
      <alignment/>
      <protection/>
    </xf>
    <xf numFmtId="0" fontId="4" fillId="0" borderId="0" xfId="49" applyFont="1">
      <alignment/>
      <protection/>
    </xf>
    <xf numFmtId="0" fontId="3" fillId="0" borderId="0" xfId="49" applyFont="1">
      <alignment/>
      <protection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49" fillId="0" borderId="13" xfId="48" applyNumberFormat="1" applyFont="1" applyBorder="1" applyAlignment="1">
      <alignment vertical="center" wrapText="1"/>
      <protection/>
    </xf>
    <xf numFmtId="17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2" fontId="0" fillId="33" borderId="0" xfId="0" applyNumberFormat="1" applyFill="1" applyAlignment="1">
      <alignment/>
    </xf>
    <xf numFmtId="173" fontId="0" fillId="0" borderId="0" xfId="0" applyNumberFormat="1" applyFont="1" applyAlignment="1">
      <alignment/>
    </xf>
    <xf numFmtId="170" fontId="0" fillId="33" borderId="0" xfId="0" applyNumberFormat="1" applyFill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50" fillId="0" borderId="14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50" fillId="0" borderId="12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2" fillId="0" borderId="10" xfId="0" applyFont="1" applyBorder="1" applyAlignment="1">
      <alignment horizontal="left"/>
    </xf>
    <xf numFmtId="176" fontId="2" fillId="0" borderId="0" xfId="49" applyNumberFormat="1" applyFont="1">
      <alignment/>
      <protection/>
    </xf>
    <xf numFmtId="176" fontId="0" fillId="0" borderId="0" xfId="49" applyNumberFormat="1" applyFont="1">
      <alignment/>
      <protection/>
    </xf>
    <xf numFmtId="176" fontId="0" fillId="0" borderId="13" xfId="49" applyNumberFormat="1" applyBorder="1">
      <alignment/>
      <protection/>
    </xf>
    <xf numFmtId="176" fontId="0" fillId="0" borderId="17" xfId="49" applyNumberFormat="1" applyBorder="1">
      <alignment/>
      <protection/>
    </xf>
    <xf numFmtId="172" fontId="0" fillId="0" borderId="0" xfId="49" applyNumberFormat="1" applyFont="1">
      <alignment/>
      <protection/>
    </xf>
    <xf numFmtId="172" fontId="0" fillId="34" borderId="0" xfId="49" applyNumberFormat="1" applyFont="1" applyFill="1">
      <alignment/>
      <protection/>
    </xf>
    <xf numFmtId="173" fontId="2" fillId="0" borderId="0" xfId="49" applyNumberFormat="1" applyFont="1">
      <alignment/>
      <protection/>
    </xf>
    <xf numFmtId="173" fontId="0" fillId="0" borderId="12" xfId="49" applyNumberFormat="1" applyBorder="1">
      <alignment/>
      <protection/>
    </xf>
    <xf numFmtId="173" fontId="0" fillId="0" borderId="15" xfId="49" applyNumberFormat="1" applyBorder="1">
      <alignment/>
      <protection/>
    </xf>
    <xf numFmtId="170" fontId="0" fillId="33" borderId="0" xfId="49" applyNumberFormat="1" applyFont="1" applyFill="1">
      <alignment/>
      <protection/>
    </xf>
    <xf numFmtId="2" fontId="0" fillId="33" borderId="0" xfId="49" applyNumberFormat="1" applyFont="1" applyFill="1">
      <alignment/>
      <protection/>
    </xf>
    <xf numFmtId="173" fontId="0" fillId="0" borderId="0" xfId="49" applyNumberFormat="1" applyBorder="1">
      <alignment/>
      <protection/>
    </xf>
    <xf numFmtId="173" fontId="0" fillId="0" borderId="16" xfId="49" applyNumberFormat="1" applyBorder="1">
      <alignment/>
      <protection/>
    </xf>
    <xf numFmtId="0" fontId="0" fillId="0" borderId="12" xfId="49" applyFont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12" xfId="0" applyNumberFormat="1" applyFont="1" applyBorder="1" applyAlignment="1">
      <alignment vertical="center" wrapText="1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53" fillId="0" borderId="12" xfId="0" applyFont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172" fontId="49" fillId="0" borderId="0" xfId="0" applyNumberFormat="1" applyFont="1" applyBorder="1" applyAlignment="1">
      <alignment horizontal="right" vertical="center" wrapText="1"/>
    </xf>
    <xf numFmtId="0" fontId="53" fillId="0" borderId="0" xfId="0" applyFont="1" applyFill="1" applyBorder="1" applyAlignment="1">
      <alignment vertical="center" wrapText="1"/>
    </xf>
    <xf numFmtId="177" fontId="0" fillId="0" borderId="0" xfId="0" applyNumberFormat="1" applyAlignment="1">
      <alignment/>
    </xf>
    <xf numFmtId="2" fontId="49" fillId="0" borderId="13" xfId="0" applyNumberFormat="1" applyFont="1" applyBorder="1" applyAlignment="1">
      <alignment vertical="center" wrapText="1"/>
    </xf>
    <xf numFmtId="0" fontId="49" fillId="35" borderId="13" xfId="0" applyFont="1" applyFill="1" applyBorder="1" applyAlignment="1">
      <alignment vertical="center" wrapText="1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9" fillId="35" borderId="17" xfId="0" applyFont="1" applyFill="1" applyBorder="1" applyAlignment="1">
      <alignment vertical="center" wrapText="1"/>
    </xf>
    <xf numFmtId="172" fontId="49" fillId="0" borderId="0" xfId="48" applyNumberFormat="1" applyFont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35" borderId="0" xfId="0" applyNumberFormat="1" applyFill="1" applyAlignment="1">
      <alignment/>
    </xf>
    <xf numFmtId="170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425"/>
          <c:w val="0.8095"/>
          <c:h val="0.84975"/>
        </c:manualLayout>
      </c:layout>
      <c:scatterChart>
        <c:scatterStyle val="lineMarker"/>
        <c:varyColors val="0"/>
        <c:ser>
          <c:idx val="0"/>
          <c:order val="0"/>
          <c:tx>
            <c:v>thrust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Engine!$A$8:$A$29</c:f>
              <c:numCache/>
            </c:numRef>
          </c:xVal>
          <c:yVal>
            <c:numRef>
              <c:f>Engine!$C$8:$C$29</c:f>
              <c:numCache/>
            </c:numRef>
          </c:yVal>
          <c:smooth val="0"/>
        </c:ser>
        <c:axId val="2381112"/>
        <c:axId val="40041177"/>
      </c:scatterChart>
      <c:scatterChart>
        <c:scatterStyle val="lineMarker"/>
        <c:varyColors val="0"/>
        <c:ser>
          <c:idx val="1"/>
          <c:order val="1"/>
          <c:tx>
            <c:v>nozzle mass flowrate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Engine!$A$8:$A$29</c:f>
              <c:numCache/>
            </c:numRef>
          </c:xVal>
          <c:yVal>
            <c:numRef>
              <c:f>Engine!$G$8:$G$29</c:f>
              <c:numCache/>
            </c:numRef>
          </c:yVal>
          <c:smooth val="0"/>
        </c:ser>
        <c:axId val="57022502"/>
        <c:axId val="15875759"/>
      </c:scatterChart>
      <c:valAx>
        <c:axId val="2381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1177"/>
        <c:crosses val="autoZero"/>
        <c:crossBetween val="midCat"/>
        <c:dispUnits/>
      </c:valAx>
      <c:valAx>
        <c:axId val="40041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thrust (Newtons)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1112"/>
        <c:crosses val="autoZero"/>
        <c:crossBetween val="midCat"/>
        <c:dispUnits/>
      </c:valAx>
      <c:valAx>
        <c:axId val="57022502"/>
        <c:scaling>
          <c:orientation val="minMax"/>
        </c:scaling>
        <c:axPos val="b"/>
        <c:delete val="1"/>
        <c:majorTickMark val="out"/>
        <c:minorTickMark val="none"/>
        <c:tickLblPos val="nextTo"/>
        <c:crossAx val="15875759"/>
        <c:crosses val="max"/>
        <c:crossBetween val="midCat"/>
        <c:dispUnits/>
      </c:valAx>
      <c:valAx>
        <c:axId val="1587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nozzle mass flow rate (kg/sec)</a:t>
                </a:r>
              </a:p>
            </c:rich>
          </c:tx>
          <c:layout>
            <c:manualLayout>
              <c:xMode val="factor"/>
              <c:yMode val="factor"/>
              <c:x val="-0.022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225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Atmosheric density versus height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675"/>
          <c:w val="0.97775"/>
          <c:h val="0.90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'The atmosphere'!$F$6:$F$39</c:f>
              <c:numCache/>
            </c:numRef>
          </c:xVal>
          <c:yVal>
            <c:numRef>
              <c:f>'The atmosphere'!$G$6:$G$39</c:f>
              <c:numCache/>
            </c:numRef>
          </c:yVal>
          <c:smooth val="1"/>
        </c:ser>
        <c:axId val="43320516"/>
        <c:axId val="3266165"/>
      </c:scatterChart>
      <c:valAx>
        <c:axId val="43320516"/>
        <c:scaling>
          <c:orientation val="minMax"/>
          <c:max val="50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6165"/>
        <c:crosses val="autoZero"/>
        <c:crossBetween val="midCat"/>
        <c:dispUnits/>
      </c:valAx>
      <c:valAx>
        <c:axId val="326616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3205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Log_e atmospheric density versus height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975"/>
          <c:w val="0.9777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'The atmosphere'!$B$6:$B$39</c:f>
              <c:numCache/>
            </c:numRef>
          </c:xVal>
          <c:yVal>
            <c:numRef>
              <c:f>'The atmosphere'!$C$6:$C$39</c:f>
              <c:numCache/>
            </c:numRef>
          </c:yVal>
          <c:smooth val="1"/>
        </c:ser>
        <c:axId val="12759698"/>
        <c:axId val="37315499"/>
      </c:scatterChart>
      <c:valAx>
        <c:axId val="12759698"/>
        <c:scaling>
          <c:orientation val="minMax"/>
          <c:max val="120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15499"/>
        <c:crosses val="autoZero"/>
        <c:crossBetween val="midCat"/>
        <c:dispUnits/>
      </c:valAx>
      <c:valAx>
        <c:axId val="37315499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596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Drag coefficient versus Mach number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15"/>
          <c:w val="0.97975"/>
          <c:h val="0.84925"/>
        </c:manualLayout>
      </c:layout>
      <c:scatterChart>
        <c:scatterStyle val="smoothMarker"/>
        <c:varyColors val="0"/>
        <c:ser>
          <c:idx val="0"/>
          <c:order val="0"/>
          <c:tx>
            <c:v>Power-off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'Drag coefficient'!$B$8:$B$33</c:f>
              <c:numCache/>
            </c:numRef>
          </c:xVal>
          <c:yVal>
            <c:numRef>
              <c:f>'Drag coefficient'!$C$8:$C$33</c:f>
              <c:numCache/>
            </c:numRef>
          </c:yVal>
          <c:smooth val="1"/>
        </c:ser>
        <c:ser>
          <c:idx val="1"/>
          <c:order val="1"/>
          <c:tx>
            <c:v>Power-on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'Drag coefficient'!$B$8:$B$33</c:f>
              <c:numCache/>
            </c:numRef>
          </c:xVal>
          <c:yVal>
            <c:numRef>
              <c:f>'Drag coefficient'!$D$8:$D$33</c:f>
              <c:numCache/>
            </c:numRef>
          </c:yVal>
          <c:smooth val="1"/>
        </c:ser>
        <c:axId val="1475856"/>
        <c:axId val="66413521"/>
      </c:scatterChart>
      <c:valAx>
        <c:axId val="1475856"/>
        <c:scaling>
          <c:orientation val="minMax"/>
          <c:max val="8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413521"/>
        <c:crosses val="autoZero"/>
        <c:crossBetween val="midCat"/>
        <c:dispUnits/>
        <c:majorUnit val="0.5"/>
      </c:valAx>
      <c:valAx>
        <c:axId val="66413521"/>
        <c:scaling>
          <c:orientation val="minMax"/>
          <c:min val="0.3000000000000000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758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5"/>
          <c:y val="0.934"/>
          <c:w val="0.314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10</xdr:row>
      <xdr:rowOff>152400</xdr:rowOff>
    </xdr:from>
    <xdr:to>
      <xdr:col>13</xdr:col>
      <xdr:colOff>485775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5343525" y="1876425"/>
        <a:ext cx="32956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76200</xdr:rowOff>
    </xdr:from>
    <xdr:to>
      <xdr:col>16</xdr:col>
      <xdr:colOff>209550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5210175" y="76200"/>
        <a:ext cx="552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22</xdr:row>
      <xdr:rowOff>0</xdr:rowOff>
    </xdr:from>
    <xdr:to>
      <xdr:col>16</xdr:col>
      <xdr:colOff>200025</xdr:colOff>
      <xdr:row>38</xdr:row>
      <xdr:rowOff>152400</xdr:rowOff>
    </xdr:to>
    <xdr:graphicFrame>
      <xdr:nvGraphicFramePr>
        <xdr:cNvPr id="2" name="Chart 1"/>
        <xdr:cNvGraphicFramePr/>
      </xdr:nvGraphicFramePr>
      <xdr:xfrm>
        <a:off x="5200650" y="3609975"/>
        <a:ext cx="5524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</xdr:row>
      <xdr:rowOff>38100</xdr:rowOff>
    </xdr:from>
    <xdr:to>
      <xdr:col>14</xdr:col>
      <xdr:colOff>95250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724150" y="200025"/>
        <a:ext cx="59055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4">
      <selection activeCell="D16" sqref="D16"/>
    </sheetView>
  </sheetViews>
  <sheetFormatPr defaultColWidth="9.140625" defaultRowHeight="12.75"/>
  <cols>
    <col min="1" max="1" width="9.7109375" style="16" customWidth="1"/>
    <col min="2" max="2" width="9.140625" style="16" customWidth="1"/>
    <col min="3" max="3" width="9.8515625" style="16" customWidth="1"/>
    <col min="4" max="4" width="12.7109375" style="16" customWidth="1"/>
    <col min="5" max="5" width="11.57421875" style="16" customWidth="1"/>
    <col min="6" max="6" width="9.28125" style="16" customWidth="1"/>
    <col min="7" max="7" width="8.140625" style="16" customWidth="1"/>
    <col min="8" max="8" width="9.140625" style="16" customWidth="1"/>
    <col min="9" max="9" width="3.57421875" style="16" customWidth="1"/>
    <col min="10" max="10" width="11.7109375" style="16" customWidth="1"/>
    <col min="11" max="14" width="9.140625" style="16" customWidth="1"/>
    <col min="15" max="15" width="10.28125" style="16" customWidth="1"/>
    <col min="16" max="16" width="9.421875" style="16" customWidth="1"/>
    <col min="17" max="17" width="10.421875" style="16" customWidth="1"/>
    <col min="18" max="16384" width="9.140625" style="16" customWidth="1"/>
  </cols>
  <sheetData>
    <row r="1" spans="1:2" ht="15.75">
      <c r="A1" s="26" t="s">
        <v>47</v>
      </c>
      <c r="B1" s="19"/>
    </row>
    <row r="2" spans="1:8" ht="15">
      <c r="A2" s="19" t="s">
        <v>53</v>
      </c>
      <c r="B2" s="25"/>
      <c r="C2" s="18"/>
      <c r="D2" s="18"/>
      <c r="E2" s="18"/>
      <c r="F2" s="18"/>
      <c r="G2" s="18"/>
      <c r="H2" s="18"/>
    </row>
    <row r="3" spans="1:8" ht="15">
      <c r="A3" s="25"/>
      <c r="B3" s="25"/>
      <c r="C3" s="18"/>
      <c r="D3" s="18"/>
      <c r="E3" s="18"/>
      <c r="F3" s="18"/>
      <c r="G3" s="18"/>
      <c r="H3" s="18"/>
    </row>
    <row r="4" spans="1:8" ht="13.5" thickBot="1">
      <c r="A4" s="18"/>
      <c r="B4" s="18"/>
      <c r="C4" s="18"/>
      <c r="D4" s="18"/>
      <c r="E4" s="18" t="s">
        <v>46</v>
      </c>
      <c r="F4" s="18" t="s">
        <v>45</v>
      </c>
      <c r="G4" s="18" t="s">
        <v>8</v>
      </c>
      <c r="H4" s="18"/>
    </row>
    <row r="5" spans="1:17" ht="12.75">
      <c r="A5" s="18"/>
      <c r="B5" s="18"/>
      <c r="D5" s="18"/>
      <c r="E5" s="18" t="s">
        <v>3</v>
      </c>
      <c r="F5" s="18" t="s">
        <v>43</v>
      </c>
      <c r="G5" s="18" t="s">
        <v>6</v>
      </c>
      <c r="H5" s="18" t="s">
        <v>10</v>
      </c>
      <c r="O5" s="24"/>
      <c r="P5" s="23"/>
      <c r="Q5" s="22" t="s">
        <v>44</v>
      </c>
    </row>
    <row r="6" spans="1:17" ht="12.75">
      <c r="A6" s="19" t="s">
        <v>1</v>
      </c>
      <c r="B6" s="18" t="s">
        <v>0</v>
      </c>
      <c r="C6" s="19" t="s">
        <v>40</v>
      </c>
      <c r="D6" s="18" t="s">
        <v>43</v>
      </c>
      <c r="E6" s="18" t="s">
        <v>4</v>
      </c>
      <c r="F6" s="18" t="s">
        <v>42</v>
      </c>
      <c r="G6" s="18" t="s">
        <v>41</v>
      </c>
      <c r="H6" s="18" t="s">
        <v>6</v>
      </c>
      <c r="O6" s="63" t="s">
        <v>1</v>
      </c>
      <c r="P6" s="20" t="s">
        <v>40</v>
      </c>
      <c r="Q6" s="21" t="s">
        <v>6</v>
      </c>
    </row>
    <row r="7" spans="1:17" ht="12.75">
      <c r="A7" s="19" t="s">
        <v>2</v>
      </c>
      <c r="B7" s="18" t="s">
        <v>2</v>
      </c>
      <c r="C7" s="19" t="s">
        <v>30</v>
      </c>
      <c r="D7" s="18" t="s">
        <v>28</v>
      </c>
      <c r="E7" s="18" t="s">
        <v>5</v>
      </c>
      <c r="F7" s="18" t="s">
        <v>2</v>
      </c>
      <c r="G7" s="18" t="s">
        <v>7</v>
      </c>
      <c r="H7" s="18" t="s">
        <v>9</v>
      </c>
      <c r="O7" s="63" t="s">
        <v>2</v>
      </c>
      <c r="P7" s="20" t="s">
        <v>30</v>
      </c>
      <c r="Q7" s="21" t="s">
        <v>9</v>
      </c>
    </row>
    <row r="8" spans="1:17" ht="12.75">
      <c r="A8" s="56">
        <v>0</v>
      </c>
      <c r="B8" s="18"/>
      <c r="C8" s="56">
        <v>0</v>
      </c>
      <c r="D8" s="54">
        <v>0</v>
      </c>
      <c r="E8" s="59">
        <f>D29/0.0108</f>
        <v>817.9019907407409</v>
      </c>
      <c r="F8" s="60">
        <f>E8/9.81</f>
        <v>83.37431098274627</v>
      </c>
      <c r="G8" s="54">
        <f>C8/E$8</f>
        <v>0</v>
      </c>
      <c r="H8" s="50">
        <f>10.8/1000</f>
        <v>0.0108</v>
      </c>
      <c r="O8" s="57">
        <f aca="true" t="shared" si="0" ref="O8:O29">A8</f>
        <v>0</v>
      </c>
      <c r="P8" s="61">
        <f aca="true" t="shared" si="1" ref="P8:P29">C8</f>
        <v>0</v>
      </c>
      <c r="Q8" s="52">
        <f aca="true" t="shared" si="2" ref="Q8:Q29">H8</f>
        <v>0.0108</v>
      </c>
    </row>
    <row r="9" spans="1:17" ht="12.75">
      <c r="A9" s="56">
        <v>0.031</v>
      </c>
      <c r="B9" s="18">
        <f aca="true" t="shared" si="3" ref="B9:B29">A9-A8</f>
        <v>0.031</v>
      </c>
      <c r="C9" s="56">
        <v>0.946</v>
      </c>
      <c r="D9" s="54">
        <f aca="true" t="shared" si="4" ref="D9:D29">D8+0.5*(C8+C9)*B9</f>
        <v>0.014662999999999999</v>
      </c>
      <c r="E9" s="18"/>
      <c r="F9" s="18"/>
      <c r="G9" s="54">
        <f aca="true" t="shared" si="5" ref="G9:G29">C9/E$8</f>
        <v>0.0011566177985986388</v>
      </c>
      <c r="H9" s="51">
        <f aca="true" t="shared" si="6" ref="H9:H29">H8-0.5*(G9+G8)*B9</f>
        <v>0.010782072424121722</v>
      </c>
      <c r="O9" s="57">
        <f t="shared" si="0"/>
        <v>0.031</v>
      </c>
      <c r="P9" s="61">
        <f t="shared" si="1"/>
        <v>0.946</v>
      </c>
      <c r="Q9" s="52">
        <f t="shared" si="2"/>
        <v>0.010782072424121722</v>
      </c>
    </row>
    <row r="10" spans="1:17" ht="12.75">
      <c r="A10" s="56">
        <v>0.092</v>
      </c>
      <c r="B10" s="18">
        <f t="shared" si="3"/>
        <v>0.061</v>
      </c>
      <c r="C10" s="56">
        <v>4.826</v>
      </c>
      <c r="D10" s="54">
        <f t="shared" si="4"/>
        <v>0.190709</v>
      </c>
      <c r="E10" s="18"/>
      <c r="F10" s="18"/>
      <c r="G10" s="54">
        <f t="shared" si="5"/>
        <v>0.005900462469383754</v>
      </c>
      <c r="H10" s="51">
        <f t="shared" si="6"/>
        <v>0.010566831475948259</v>
      </c>
      <c r="O10" s="57">
        <f t="shared" si="0"/>
        <v>0.092</v>
      </c>
      <c r="P10" s="61">
        <f t="shared" si="1"/>
        <v>4.826</v>
      </c>
      <c r="Q10" s="52">
        <f t="shared" si="2"/>
        <v>0.010566831475948259</v>
      </c>
    </row>
    <row r="11" spans="1:17" ht="12.75">
      <c r="A11" s="56">
        <v>0.139</v>
      </c>
      <c r="B11" s="18">
        <f t="shared" si="3"/>
        <v>0.047000000000000014</v>
      </c>
      <c r="C11" s="56">
        <v>9.936</v>
      </c>
      <c r="D11" s="54">
        <f t="shared" si="4"/>
        <v>0.5376160000000001</v>
      </c>
      <c r="E11" s="18"/>
      <c r="F11" s="18"/>
      <c r="G11" s="54">
        <f t="shared" si="5"/>
        <v>0.012148154806422912</v>
      </c>
      <c r="H11" s="51">
        <f t="shared" si="6"/>
        <v>0.010142688969966802</v>
      </c>
      <c r="O11" s="57">
        <f t="shared" si="0"/>
        <v>0.139</v>
      </c>
      <c r="P11" s="61">
        <f t="shared" si="1"/>
        <v>9.936</v>
      </c>
      <c r="Q11" s="52">
        <f t="shared" si="2"/>
        <v>0.010142688969966802</v>
      </c>
    </row>
    <row r="12" spans="1:17" ht="12.75">
      <c r="A12" s="56">
        <v>0.192</v>
      </c>
      <c r="B12" s="18">
        <f t="shared" si="3"/>
        <v>0.05299999999999999</v>
      </c>
      <c r="C12" s="56">
        <v>14.09</v>
      </c>
      <c r="D12" s="54">
        <f t="shared" si="4"/>
        <v>1.174305</v>
      </c>
      <c r="E12" s="18"/>
      <c r="F12" s="18"/>
      <c r="G12" s="54">
        <f t="shared" si="5"/>
        <v>0.01722700294107275</v>
      </c>
      <c r="H12" s="51">
        <f t="shared" si="6"/>
        <v>0.009364247289658166</v>
      </c>
      <c r="O12" s="57">
        <f t="shared" si="0"/>
        <v>0.192</v>
      </c>
      <c r="P12" s="61">
        <f t="shared" si="1"/>
        <v>14.09</v>
      </c>
      <c r="Q12" s="52">
        <f t="shared" si="2"/>
        <v>0.009364247289658166</v>
      </c>
    </row>
    <row r="13" spans="1:17" ht="12.75">
      <c r="A13" s="56">
        <v>0.209</v>
      </c>
      <c r="B13" s="18">
        <f t="shared" si="3"/>
        <v>0.016999999999999987</v>
      </c>
      <c r="C13" s="56">
        <v>11.446</v>
      </c>
      <c r="D13" s="54">
        <f t="shared" si="4"/>
        <v>1.3913609999999998</v>
      </c>
      <c r="E13" s="18"/>
      <c r="F13" s="18"/>
      <c r="G13" s="54">
        <f t="shared" si="5"/>
        <v>0.013994341778816088</v>
      </c>
      <c r="H13" s="51">
        <f t="shared" si="6"/>
        <v>0.009098865859539111</v>
      </c>
      <c r="O13" s="57">
        <f t="shared" si="0"/>
        <v>0.209</v>
      </c>
      <c r="P13" s="61">
        <f t="shared" si="1"/>
        <v>11.446</v>
      </c>
      <c r="Q13" s="52">
        <f t="shared" si="2"/>
        <v>0.009098865859539111</v>
      </c>
    </row>
    <row r="14" spans="1:17" ht="12.75">
      <c r="A14" s="56">
        <v>0.231</v>
      </c>
      <c r="B14" s="18">
        <f t="shared" si="3"/>
        <v>0.02200000000000002</v>
      </c>
      <c r="C14" s="56">
        <v>7.381</v>
      </c>
      <c r="D14" s="54">
        <f t="shared" si="4"/>
        <v>1.598458</v>
      </c>
      <c r="E14" s="18"/>
      <c r="F14" s="18"/>
      <c r="G14" s="54">
        <f t="shared" si="5"/>
        <v>0.009024308637903334</v>
      </c>
      <c r="H14" s="51">
        <f t="shared" si="6"/>
        <v>0.008845660704955197</v>
      </c>
      <c r="O14" s="57">
        <f t="shared" si="0"/>
        <v>0.231</v>
      </c>
      <c r="P14" s="61">
        <f t="shared" si="1"/>
        <v>7.381</v>
      </c>
      <c r="Q14" s="52">
        <f t="shared" si="2"/>
        <v>0.008845660704955197</v>
      </c>
    </row>
    <row r="15" spans="1:17" ht="12.75">
      <c r="A15" s="56">
        <v>0.248</v>
      </c>
      <c r="B15" s="18">
        <f t="shared" si="3"/>
        <v>0.016999999999999987</v>
      </c>
      <c r="C15" s="56">
        <v>6.151</v>
      </c>
      <c r="D15" s="54">
        <f t="shared" si="4"/>
        <v>1.71348</v>
      </c>
      <c r="E15" s="18"/>
      <c r="F15" s="18"/>
      <c r="G15" s="54">
        <f t="shared" si="5"/>
        <v>0.007520460971649289</v>
      </c>
      <c r="H15" s="51">
        <f t="shared" si="6"/>
        <v>0.008705030163274</v>
      </c>
      <c r="O15" s="57">
        <f t="shared" si="0"/>
        <v>0.248</v>
      </c>
      <c r="P15" s="61">
        <f t="shared" si="1"/>
        <v>6.151</v>
      </c>
      <c r="Q15" s="52">
        <f t="shared" si="2"/>
        <v>0.008705030163274</v>
      </c>
    </row>
    <row r="16" spans="1:17" ht="12.75">
      <c r="A16" s="56">
        <v>0.292</v>
      </c>
      <c r="B16" s="18">
        <f t="shared" si="3"/>
        <v>0.043999999999999984</v>
      </c>
      <c r="C16" s="56">
        <v>5.489</v>
      </c>
      <c r="D16" s="54">
        <f t="shared" si="4"/>
        <v>1.9695599999999998</v>
      </c>
      <c r="E16" s="18"/>
      <c r="F16" s="18"/>
      <c r="G16" s="54">
        <f t="shared" si="5"/>
        <v>0.006711073040706055</v>
      </c>
      <c r="H16" s="51">
        <f t="shared" si="6"/>
        <v>0.008391936415002181</v>
      </c>
      <c r="O16" s="57">
        <f t="shared" si="0"/>
        <v>0.292</v>
      </c>
      <c r="P16" s="61">
        <f t="shared" si="1"/>
        <v>5.489</v>
      </c>
      <c r="Q16" s="52">
        <f t="shared" si="2"/>
        <v>0.008391936415002181</v>
      </c>
    </row>
    <row r="17" spans="1:17" ht="12.75">
      <c r="A17" s="56">
        <v>0.37</v>
      </c>
      <c r="B17" s="18">
        <f t="shared" si="3"/>
        <v>0.07800000000000001</v>
      </c>
      <c r="C17" s="56">
        <v>4.921</v>
      </c>
      <c r="D17" s="54">
        <f t="shared" si="4"/>
        <v>2.3755499999999996</v>
      </c>
      <c r="E17" s="18"/>
      <c r="F17" s="18"/>
      <c r="G17" s="54">
        <f t="shared" si="5"/>
        <v>0.006016613305395245</v>
      </c>
      <c r="H17" s="51">
        <f t="shared" si="6"/>
        <v>0.00789555664750423</v>
      </c>
      <c r="O17" s="57">
        <f t="shared" si="0"/>
        <v>0.37</v>
      </c>
      <c r="P17" s="61">
        <f t="shared" si="1"/>
        <v>4.921</v>
      </c>
      <c r="Q17" s="52">
        <f t="shared" si="2"/>
        <v>0.00789555664750423</v>
      </c>
    </row>
    <row r="18" spans="1:17" ht="12.75">
      <c r="A18" s="56">
        <v>0.475</v>
      </c>
      <c r="B18" s="18">
        <f t="shared" si="3"/>
        <v>0.10499999999999998</v>
      </c>
      <c r="C18" s="56">
        <v>4.448</v>
      </c>
      <c r="D18" s="54">
        <f t="shared" si="4"/>
        <v>2.8674224999999995</v>
      </c>
      <c r="E18" s="18"/>
      <c r="F18" s="18"/>
      <c r="G18" s="54">
        <f t="shared" si="5"/>
        <v>0.005438304406095926</v>
      </c>
      <c r="H18" s="51">
        <f t="shared" si="6"/>
        <v>0.007294173467650944</v>
      </c>
      <c r="O18" s="57">
        <f t="shared" si="0"/>
        <v>0.475</v>
      </c>
      <c r="P18" s="61">
        <f t="shared" si="1"/>
        <v>4.448</v>
      </c>
      <c r="Q18" s="52">
        <f t="shared" si="2"/>
        <v>0.007294173467650944</v>
      </c>
    </row>
    <row r="19" spans="1:17" ht="12.75">
      <c r="A19" s="56">
        <v>0.671</v>
      </c>
      <c r="B19" s="18">
        <f t="shared" si="3"/>
        <v>0.19600000000000006</v>
      </c>
      <c r="C19" s="56">
        <v>4.258</v>
      </c>
      <c r="D19" s="54">
        <f t="shared" si="4"/>
        <v>3.7206105</v>
      </c>
      <c r="E19" s="18"/>
      <c r="F19" s="18"/>
      <c r="G19" s="54">
        <f t="shared" si="5"/>
        <v>0.005206002734072943</v>
      </c>
      <c r="H19" s="51">
        <f t="shared" si="6"/>
        <v>0.006251031367914395</v>
      </c>
      <c r="O19" s="57">
        <f t="shared" si="0"/>
        <v>0.671</v>
      </c>
      <c r="P19" s="61">
        <f t="shared" si="1"/>
        <v>4.258</v>
      </c>
      <c r="Q19" s="52">
        <f t="shared" si="2"/>
        <v>0.006251031367914395</v>
      </c>
    </row>
    <row r="20" spans="1:17" ht="12.75">
      <c r="A20" s="56">
        <v>0.85</v>
      </c>
      <c r="B20" s="18">
        <f t="shared" si="3"/>
        <v>0.17899999999999994</v>
      </c>
      <c r="C20" s="56">
        <v>4.448</v>
      </c>
      <c r="D20" s="54">
        <f t="shared" si="4"/>
        <v>4.4997975</v>
      </c>
      <c r="E20" s="18"/>
      <c r="F20" s="18"/>
      <c r="G20" s="54">
        <f t="shared" si="5"/>
        <v>0.005438304406095926</v>
      </c>
      <c r="H20" s="51">
        <f t="shared" si="6"/>
        <v>0.005298365878869281</v>
      </c>
      <c r="O20" s="57">
        <f t="shared" si="0"/>
        <v>0.85</v>
      </c>
      <c r="P20" s="61">
        <f t="shared" si="1"/>
        <v>4.448</v>
      </c>
      <c r="Q20" s="52">
        <f t="shared" si="2"/>
        <v>0.005298365878869281</v>
      </c>
    </row>
    <row r="21" spans="1:17" ht="12.75">
      <c r="A21" s="56">
        <v>1.063</v>
      </c>
      <c r="B21" s="18">
        <f t="shared" si="3"/>
        <v>0.21299999999999997</v>
      </c>
      <c r="C21" s="56">
        <v>4.353</v>
      </c>
      <c r="D21" s="54">
        <f t="shared" si="4"/>
        <v>5.437104</v>
      </c>
      <c r="E21" s="18"/>
      <c r="F21" s="18"/>
      <c r="G21" s="54">
        <f t="shared" si="5"/>
        <v>0.005322153570084434</v>
      </c>
      <c r="H21" s="51">
        <f t="shared" si="6"/>
        <v>0.004152377104406073</v>
      </c>
      <c r="O21" s="57">
        <f t="shared" si="0"/>
        <v>1.063</v>
      </c>
      <c r="P21" s="61">
        <f t="shared" si="1"/>
        <v>4.353</v>
      </c>
      <c r="Q21" s="52">
        <f t="shared" si="2"/>
        <v>0.004152377104406073</v>
      </c>
    </row>
    <row r="22" spans="1:17" ht="12.75">
      <c r="A22" s="56">
        <v>1.211</v>
      </c>
      <c r="B22" s="18">
        <f t="shared" si="3"/>
        <v>0.14800000000000013</v>
      </c>
      <c r="C22" s="56">
        <v>4.353</v>
      </c>
      <c r="D22" s="54">
        <f t="shared" si="4"/>
        <v>6.081348</v>
      </c>
      <c r="E22" s="18"/>
      <c r="F22" s="18"/>
      <c r="G22" s="54">
        <f t="shared" si="5"/>
        <v>0.005322153570084434</v>
      </c>
      <c r="H22" s="51">
        <f t="shared" si="6"/>
        <v>0.003364698376033576</v>
      </c>
      <c r="O22" s="57">
        <f t="shared" si="0"/>
        <v>1.211</v>
      </c>
      <c r="P22" s="61">
        <f t="shared" si="1"/>
        <v>4.353</v>
      </c>
      <c r="Q22" s="52">
        <f t="shared" si="2"/>
        <v>0.003364698376033576</v>
      </c>
    </row>
    <row r="23" spans="1:17" ht="12.75">
      <c r="A23" s="56">
        <v>1.303</v>
      </c>
      <c r="B23" s="18">
        <f t="shared" si="3"/>
        <v>0.09199999999999986</v>
      </c>
      <c r="C23" s="56">
        <v>4.258</v>
      </c>
      <c r="D23" s="54">
        <f t="shared" si="4"/>
        <v>6.477454</v>
      </c>
      <c r="E23" s="18"/>
      <c r="F23" s="18"/>
      <c r="G23" s="54">
        <f t="shared" si="5"/>
        <v>0.005206002734072943</v>
      </c>
      <c r="H23" s="51">
        <f t="shared" si="6"/>
        <v>0.0028804031860423375</v>
      </c>
      <c r="O23" s="57">
        <f t="shared" si="0"/>
        <v>1.303</v>
      </c>
      <c r="P23" s="61">
        <f t="shared" si="1"/>
        <v>4.258</v>
      </c>
      <c r="Q23" s="52">
        <f t="shared" si="2"/>
        <v>0.0028804031860423375</v>
      </c>
    </row>
    <row r="24" spans="1:17" ht="12.75">
      <c r="A24" s="56">
        <v>1.468</v>
      </c>
      <c r="B24" s="18">
        <f t="shared" si="3"/>
        <v>0.16500000000000004</v>
      </c>
      <c r="C24" s="56">
        <v>4.353</v>
      </c>
      <c r="D24" s="54">
        <f t="shared" si="4"/>
        <v>7.1878615</v>
      </c>
      <c r="E24" s="18"/>
      <c r="F24" s="18"/>
      <c r="G24" s="54">
        <f t="shared" si="5"/>
        <v>0.005322153570084434</v>
      </c>
      <c r="H24" s="51">
        <f t="shared" si="6"/>
        <v>0.0020118302909493536</v>
      </c>
      <c r="O24" s="57">
        <f t="shared" si="0"/>
        <v>1.468</v>
      </c>
      <c r="P24" s="61">
        <f t="shared" si="1"/>
        <v>4.353</v>
      </c>
      <c r="Q24" s="52">
        <f t="shared" si="2"/>
        <v>0.0020118302909493536</v>
      </c>
    </row>
    <row r="25" spans="1:17" ht="12.75">
      <c r="A25" s="56">
        <v>1.656</v>
      </c>
      <c r="B25" s="18">
        <f t="shared" si="3"/>
        <v>0.18799999999999994</v>
      </c>
      <c r="C25" s="56">
        <v>4.448</v>
      </c>
      <c r="D25" s="54">
        <f t="shared" si="4"/>
        <v>8.0151555</v>
      </c>
      <c r="E25" s="18"/>
      <c r="F25" s="18"/>
      <c r="G25" s="54">
        <f t="shared" si="5"/>
        <v>0.005438304406095926</v>
      </c>
      <c r="H25" s="51">
        <f t="shared" si="6"/>
        <v>0.0010003472411884002</v>
      </c>
      <c r="O25" s="57">
        <f t="shared" si="0"/>
        <v>1.656</v>
      </c>
      <c r="P25" s="61">
        <f t="shared" si="1"/>
        <v>4.448</v>
      </c>
      <c r="Q25" s="52">
        <f t="shared" si="2"/>
        <v>0.0010003472411884002</v>
      </c>
    </row>
    <row r="26" spans="1:17" ht="12.75">
      <c r="A26" s="56">
        <v>1.821</v>
      </c>
      <c r="B26" s="18">
        <f t="shared" si="3"/>
        <v>0.16500000000000004</v>
      </c>
      <c r="C26" s="56">
        <v>4.448</v>
      </c>
      <c r="D26" s="54">
        <f t="shared" si="4"/>
        <v>8.7490755</v>
      </c>
      <c r="E26" s="18"/>
      <c r="F26" s="18"/>
      <c r="G26" s="54">
        <f t="shared" si="5"/>
        <v>0.005438304406095926</v>
      </c>
      <c r="H26" s="51">
        <f t="shared" si="6"/>
        <v>0.00010302701418257222</v>
      </c>
      <c r="O26" s="57">
        <f t="shared" si="0"/>
        <v>1.821</v>
      </c>
      <c r="P26" s="61">
        <f t="shared" si="1"/>
        <v>4.448</v>
      </c>
      <c r="Q26" s="52">
        <f t="shared" si="2"/>
        <v>0.00010302701418257222</v>
      </c>
    </row>
    <row r="27" spans="1:17" ht="12.75">
      <c r="A27" s="56">
        <v>1.834</v>
      </c>
      <c r="B27" s="18">
        <f t="shared" si="3"/>
        <v>0.013000000000000123</v>
      </c>
      <c r="C27" s="56">
        <v>2.933</v>
      </c>
      <c r="D27" s="54">
        <f t="shared" si="4"/>
        <v>8.797052</v>
      </c>
      <c r="E27" s="18"/>
      <c r="F27" s="18"/>
      <c r="G27" s="54">
        <f t="shared" si="5"/>
        <v>0.0035860042318074077</v>
      </c>
      <c r="H27" s="51">
        <f t="shared" si="6"/>
        <v>4.43690080362E-05</v>
      </c>
      <c r="O27" s="57">
        <f t="shared" si="0"/>
        <v>1.834</v>
      </c>
      <c r="P27" s="61">
        <f t="shared" si="1"/>
        <v>2.933</v>
      </c>
      <c r="Q27" s="52">
        <f t="shared" si="2"/>
        <v>4.43690080362E-05</v>
      </c>
    </row>
    <row r="28" spans="1:17" ht="12.75">
      <c r="A28" s="56">
        <v>1.847</v>
      </c>
      <c r="B28" s="18">
        <f t="shared" si="3"/>
        <v>0.0129999999999999</v>
      </c>
      <c r="C28" s="56">
        <v>1.325</v>
      </c>
      <c r="D28" s="54">
        <f t="shared" si="4"/>
        <v>8.824729000000001</v>
      </c>
      <c r="E28" s="18"/>
      <c r="F28" s="18"/>
      <c r="G28" s="54">
        <f t="shared" si="5"/>
        <v>0.0016199985022655352</v>
      </c>
      <c r="H28" s="51">
        <f t="shared" si="6"/>
        <v>1.0529990264726136E-05</v>
      </c>
      <c r="O28" s="57">
        <f t="shared" si="0"/>
        <v>1.847</v>
      </c>
      <c r="P28" s="61">
        <f t="shared" si="1"/>
        <v>1.325</v>
      </c>
      <c r="Q28" s="52">
        <f t="shared" si="2"/>
        <v>1.0529990264726136E-05</v>
      </c>
    </row>
    <row r="29" spans="1:17" ht="13.5" thickBot="1">
      <c r="A29" s="56">
        <v>1.86</v>
      </c>
      <c r="B29" s="18">
        <f t="shared" si="3"/>
        <v>0.013000000000000123</v>
      </c>
      <c r="C29" s="56">
        <v>0</v>
      </c>
      <c r="D29" s="55">
        <f t="shared" si="4"/>
        <v>8.833341500000001</v>
      </c>
      <c r="E29" s="18" t="s">
        <v>39</v>
      </c>
      <c r="F29" s="18"/>
      <c r="G29" s="54">
        <f t="shared" si="5"/>
        <v>0</v>
      </c>
      <c r="H29" s="51">
        <f t="shared" si="6"/>
        <v>5.759824041329242E-20</v>
      </c>
      <c r="O29" s="58">
        <f t="shared" si="0"/>
        <v>1.86</v>
      </c>
      <c r="P29" s="62">
        <f t="shared" si="1"/>
        <v>0</v>
      </c>
      <c r="Q29" s="53">
        <f t="shared" si="2"/>
        <v>5.759824041329242E-20</v>
      </c>
    </row>
    <row r="30" spans="4:7" ht="12.75">
      <c r="D30" s="17"/>
      <c r="G30" s="17"/>
    </row>
    <row r="31" ht="12.75">
      <c r="D31" s="17"/>
    </row>
    <row r="32" spans="4:6" ht="12.75">
      <c r="D32" s="17"/>
      <c r="E32" s="17"/>
      <c r="F32" s="17"/>
    </row>
    <row r="33" ht="12.75">
      <c r="D33" s="1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C1" sqref="C1"/>
    </sheetView>
  </sheetViews>
  <sheetFormatPr defaultColWidth="9.140625" defaultRowHeight="12.75"/>
  <cols>
    <col min="4" max="5" width="13.28125" style="0" customWidth="1"/>
    <col min="7" max="7" width="12.421875" style="0" customWidth="1"/>
  </cols>
  <sheetData>
    <row r="1" ht="12.75">
      <c r="A1" s="2" t="s">
        <v>60</v>
      </c>
    </row>
    <row r="2" ht="12.75">
      <c r="G2" t="s">
        <v>57</v>
      </c>
    </row>
    <row r="3" spans="2:7" ht="16.5" thickBot="1">
      <c r="B3" s="14" t="s">
        <v>52</v>
      </c>
      <c r="G3" t="s">
        <v>17</v>
      </c>
    </row>
    <row r="4" spans="2:7" ht="12.75">
      <c r="B4" s="10" t="s">
        <v>29</v>
      </c>
      <c r="C4" s="37" t="s">
        <v>34</v>
      </c>
      <c r="D4" s="38" t="s">
        <v>32</v>
      </c>
      <c r="E4" s="64"/>
      <c r="F4" s="64" t="s">
        <v>29</v>
      </c>
      <c r="G4" s="2" t="s">
        <v>59</v>
      </c>
    </row>
    <row r="5" spans="2:7" ht="12.75">
      <c r="B5" s="12" t="s">
        <v>55</v>
      </c>
      <c r="C5" s="8" t="s">
        <v>17</v>
      </c>
      <c r="D5" s="13" t="s">
        <v>33</v>
      </c>
      <c r="E5" s="64"/>
      <c r="F5" s="64" t="s">
        <v>55</v>
      </c>
      <c r="G5" t="s">
        <v>58</v>
      </c>
    </row>
    <row r="6" spans="2:7" ht="12.75">
      <c r="B6" s="65">
        <v>0</v>
      </c>
      <c r="C6" s="9">
        <v>0.2029</v>
      </c>
      <c r="D6" s="30">
        <v>340.3</v>
      </c>
      <c r="E6" s="78"/>
      <c r="F6" s="67">
        <f>B6</f>
        <v>0</v>
      </c>
      <c r="G6" s="72">
        <f>EXP(C6)</f>
        <v>1.2249499671258326</v>
      </c>
    </row>
    <row r="7" spans="2:7" ht="12.75">
      <c r="B7" s="66">
        <v>50</v>
      </c>
      <c r="C7" s="31">
        <v>0.1981</v>
      </c>
      <c r="D7" s="32">
        <v>340.1</v>
      </c>
      <c r="E7" s="78"/>
      <c r="F7" s="67">
        <f aca="true" t="shared" si="0" ref="F7:F39">B7</f>
        <v>50</v>
      </c>
      <c r="G7" s="72">
        <f aca="true" t="shared" si="1" ref="G7:G39">EXP(C7)</f>
        <v>1.21908429615604</v>
      </c>
    </row>
    <row r="8" spans="2:7" ht="12.75">
      <c r="B8" s="66">
        <v>100</v>
      </c>
      <c r="C8" s="31">
        <v>0.1933</v>
      </c>
      <c r="D8" s="32">
        <v>339.91</v>
      </c>
      <c r="E8" s="78"/>
      <c r="F8" s="67">
        <f t="shared" si="0"/>
        <v>100</v>
      </c>
      <c r="G8" s="72">
        <f t="shared" si="1"/>
        <v>1.2132467129423594</v>
      </c>
    </row>
    <row r="9" spans="2:7" ht="12.75">
      <c r="B9" s="66">
        <v>200</v>
      </c>
      <c r="C9" s="31">
        <v>0.1837</v>
      </c>
      <c r="D9" s="32">
        <v>339.53</v>
      </c>
      <c r="E9" s="78"/>
      <c r="F9" s="67">
        <f t="shared" si="0"/>
        <v>200</v>
      </c>
      <c r="G9" s="72">
        <f t="shared" si="1"/>
        <v>1.2016552724346758</v>
      </c>
    </row>
    <row r="10" spans="2:7" ht="12.75">
      <c r="B10" s="66">
        <v>300</v>
      </c>
      <c r="C10" s="31">
        <v>0.174</v>
      </c>
      <c r="D10" s="32">
        <v>339.14</v>
      </c>
      <c r="E10" s="78"/>
      <c r="F10" s="67">
        <f t="shared" si="0"/>
        <v>300</v>
      </c>
      <c r="G10" s="72">
        <f t="shared" si="1"/>
        <v>1.1900555658203626</v>
      </c>
    </row>
    <row r="11" spans="2:7" ht="12.75">
      <c r="B11" s="66">
        <v>400</v>
      </c>
      <c r="C11" s="31">
        <v>0.1644</v>
      </c>
      <c r="D11" s="32">
        <v>338.76</v>
      </c>
      <c r="E11" s="78"/>
      <c r="F11" s="67">
        <f t="shared" si="0"/>
        <v>400</v>
      </c>
      <c r="G11" s="72">
        <f t="shared" si="1"/>
        <v>1.1786856950884734</v>
      </c>
    </row>
    <row r="12" spans="2:7" ht="12.75">
      <c r="B12" s="65">
        <v>500</v>
      </c>
      <c r="C12" s="9">
        <v>0.1547</v>
      </c>
      <c r="D12" s="30">
        <v>338.4</v>
      </c>
      <c r="E12" s="78"/>
      <c r="F12" s="67">
        <f t="shared" si="0"/>
        <v>500</v>
      </c>
      <c r="G12" s="72">
        <f t="shared" si="1"/>
        <v>1.1673077162561478</v>
      </c>
    </row>
    <row r="13" spans="2:7" ht="12.75">
      <c r="B13" s="65">
        <v>1000</v>
      </c>
      <c r="C13" s="9">
        <v>0.1059</v>
      </c>
      <c r="D13" s="30">
        <v>336.4</v>
      </c>
      <c r="E13" s="78"/>
      <c r="F13" s="67">
        <f t="shared" si="0"/>
        <v>1000</v>
      </c>
      <c r="G13" s="72">
        <f t="shared" si="1"/>
        <v>1.1117106998778044</v>
      </c>
    </row>
    <row r="14" spans="2:7" ht="12.75">
      <c r="B14" s="66">
        <v>1500</v>
      </c>
      <c r="C14" s="31">
        <v>0.0565</v>
      </c>
      <c r="D14" s="32">
        <v>334.49</v>
      </c>
      <c r="E14" s="78"/>
      <c r="F14" s="67">
        <f t="shared" si="0"/>
        <v>1500</v>
      </c>
      <c r="G14" s="72">
        <f t="shared" si="1"/>
        <v>1.058126614800226</v>
      </c>
    </row>
    <row r="15" spans="2:7" ht="12.75">
      <c r="B15" s="65">
        <v>2000</v>
      </c>
      <c r="C15" s="9">
        <v>0.0066</v>
      </c>
      <c r="D15" s="30">
        <v>332.5</v>
      </c>
      <c r="E15" s="78"/>
      <c r="F15" s="67">
        <f t="shared" si="0"/>
        <v>2000</v>
      </c>
      <c r="G15" s="72">
        <f t="shared" si="1"/>
        <v>1.006621827995166</v>
      </c>
    </row>
    <row r="16" spans="1:7" ht="12.75">
      <c r="A16" s="68"/>
      <c r="B16" s="66">
        <v>3000</v>
      </c>
      <c r="C16" s="70">
        <v>-0.0951</v>
      </c>
      <c r="D16" s="73">
        <v>328.6</v>
      </c>
      <c r="E16" s="78"/>
      <c r="F16" s="67">
        <f t="shared" si="0"/>
        <v>3000</v>
      </c>
      <c r="G16" s="72">
        <f t="shared" si="1"/>
        <v>0.9092820017214978</v>
      </c>
    </row>
    <row r="17" spans="1:7" ht="12.75">
      <c r="A17" s="68"/>
      <c r="B17" s="66">
        <v>4000</v>
      </c>
      <c r="C17" s="70">
        <v>-0.1992</v>
      </c>
      <c r="D17" s="73">
        <v>324.6</v>
      </c>
      <c r="E17" s="78"/>
      <c r="F17" s="67">
        <f t="shared" si="0"/>
        <v>4000</v>
      </c>
      <c r="G17" s="72">
        <f t="shared" si="1"/>
        <v>0.8193859997441643</v>
      </c>
    </row>
    <row r="18" spans="1:7" ht="12.75">
      <c r="A18" s="68"/>
      <c r="B18" s="66">
        <v>5000</v>
      </c>
      <c r="C18" s="70">
        <v>-0.3059</v>
      </c>
      <c r="D18" s="73">
        <v>320.6</v>
      </c>
      <c r="E18" s="78"/>
      <c r="F18" s="67">
        <f t="shared" si="0"/>
        <v>5000</v>
      </c>
      <c r="G18" s="72">
        <f t="shared" si="1"/>
        <v>0.7364602618001016</v>
      </c>
    </row>
    <row r="19" spans="1:7" ht="12.75">
      <c r="A19" s="68"/>
      <c r="B19" s="66">
        <v>7000</v>
      </c>
      <c r="C19" s="70">
        <v>-0.5276</v>
      </c>
      <c r="D19" s="73">
        <v>312.3</v>
      </c>
      <c r="E19" s="78"/>
      <c r="F19" s="67">
        <f t="shared" si="0"/>
        <v>7000</v>
      </c>
      <c r="G19" s="72">
        <f t="shared" si="1"/>
        <v>0.5900193181448559</v>
      </c>
    </row>
    <row r="20" spans="1:7" ht="12.75">
      <c r="A20" s="68"/>
      <c r="B20" s="66">
        <v>10000</v>
      </c>
      <c r="C20" s="70">
        <v>-0.8831</v>
      </c>
      <c r="D20" s="73">
        <v>299.5</v>
      </c>
      <c r="E20" s="78"/>
      <c r="F20" s="67">
        <f t="shared" si="0"/>
        <v>10000</v>
      </c>
      <c r="G20" s="72">
        <f t="shared" si="1"/>
        <v>0.4134990756293879</v>
      </c>
    </row>
    <row r="21" spans="1:7" ht="12.75">
      <c r="A21" s="68"/>
      <c r="B21" s="66">
        <v>15000</v>
      </c>
      <c r="C21" s="70">
        <v>-1.636</v>
      </c>
      <c r="D21" s="73">
        <v>295.1</v>
      </c>
      <c r="E21" s="78"/>
      <c r="F21" s="67">
        <f t="shared" si="0"/>
        <v>15000</v>
      </c>
      <c r="G21" s="72">
        <f t="shared" si="1"/>
        <v>0.19475751637158503</v>
      </c>
    </row>
    <row r="22" spans="1:7" ht="12.75">
      <c r="A22" s="68"/>
      <c r="B22" s="66">
        <v>20000</v>
      </c>
      <c r="C22" s="70">
        <v>-2.4201</v>
      </c>
      <c r="D22" s="73">
        <v>295.1</v>
      </c>
      <c r="E22" s="78"/>
      <c r="F22" s="67">
        <f t="shared" si="0"/>
        <v>20000</v>
      </c>
      <c r="G22" s="72">
        <f t="shared" si="1"/>
        <v>0.08891272574223365</v>
      </c>
    </row>
    <row r="23" spans="1:7" ht="12.75">
      <c r="A23" s="68"/>
      <c r="B23" s="66">
        <v>25000</v>
      </c>
      <c r="C23" s="70">
        <v>-3.2168</v>
      </c>
      <c r="D23" s="73">
        <v>298.4</v>
      </c>
      <c r="E23" s="78"/>
      <c r="F23" s="67">
        <f t="shared" si="0"/>
        <v>25000</v>
      </c>
      <c r="G23" s="72">
        <f t="shared" si="1"/>
        <v>0.04008311923536886</v>
      </c>
    </row>
    <row r="24" spans="1:7" ht="12.75">
      <c r="A24" s="68"/>
      <c r="B24" s="66">
        <v>30000</v>
      </c>
      <c r="C24" s="70">
        <v>-3.9949</v>
      </c>
      <c r="D24" s="73">
        <v>301.7</v>
      </c>
      <c r="E24" s="78"/>
      <c r="F24" s="67">
        <f t="shared" si="0"/>
        <v>30000</v>
      </c>
      <c r="G24" s="72">
        <f t="shared" si="1"/>
        <v>0.01840928724739859</v>
      </c>
    </row>
    <row r="25" spans="1:7" ht="12.75">
      <c r="A25" s="68"/>
      <c r="B25" s="66">
        <v>35000</v>
      </c>
      <c r="C25" s="70">
        <v>-4.7721</v>
      </c>
      <c r="D25" s="73">
        <v>308.3</v>
      </c>
      <c r="E25" s="78"/>
      <c r="F25" s="67">
        <f t="shared" si="0"/>
        <v>35000</v>
      </c>
      <c r="G25" s="72">
        <f t="shared" si="1"/>
        <v>0.008462590047773017</v>
      </c>
    </row>
    <row r="26" spans="1:7" ht="12.75">
      <c r="A26" s="68"/>
      <c r="B26" s="66">
        <v>40000</v>
      </c>
      <c r="C26" s="70">
        <v>-5.5225</v>
      </c>
      <c r="D26" s="73">
        <v>317.2</v>
      </c>
      <c r="E26" s="78"/>
      <c r="F26" s="67">
        <f t="shared" si="0"/>
        <v>40000</v>
      </c>
      <c r="G26" s="72">
        <f t="shared" si="1"/>
        <v>0.003995845830084633</v>
      </c>
    </row>
    <row r="27" spans="1:7" ht="12.75">
      <c r="A27" s="68"/>
      <c r="B27" s="66">
        <v>45000</v>
      </c>
      <c r="C27" s="70">
        <v>-6.2318</v>
      </c>
      <c r="D27" s="73">
        <v>325.8</v>
      </c>
      <c r="E27" s="78"/>
      <c r="F27" s="67">
        <f t="shared" si="0"/>
        <v>45000</v>
      </c>
      <c r="G27" s="72">
        <f t="shared" si="1"/>
        <v>0.0019659100718243776</v>
      </c>
    </row>
    <row r="28" spans="1:7" ht="12.75">
      <c r="A28" s="68"/>
      <c r="B28" s="66">
        <v>50000</v>
      </c>
      <c r="C28" s="70">
        <v>-6.8811</v>
      </c>
      <c r="D28" s="73">
        <v>329.8</v>
      </c>
      <c r="E28" s="78"/>
      <c r="F28" s="67">
        <f t="shared" si="0"/>
        <v>50000</v>
      </c>
      <c r="G28" s="72">
        <f t="shared" si="1"/>
        <v>0.001027013708524171</v>
      </c>
    </row>
    <row r="29" spans="1:7" ht="12.75">
      <c r="A29" s="68"/>
      <c r="B29" s="66">
        <v>60000</v>
      </c>
      <c r="C29" s="70">
        <v>-8.0799</v>
      </c>
      <c r="D29" s="73">
        <v>315.1</v>
      </c>
      <c r="E29" s="78"/>
      <c r="F29" s="67">
        <f t="shared" si="0"/>
        <v>60000</v>
      </c>
      <c r="G29" s="72">
        <f t="shared" si="1"/>
        <v>0.0003097020040705748</v>
      </c>
    </row>
    <row r="30" spans="1:7" ht="12.75">
      <c r="A30" s="68"/>
      <c r="B30" s="66">
        <v>70000</v>
      </c>
      <c r="C30" s="70">
        <v>-9.3988</v>
      </c>
      <c r="D30" s="73">
        <v>297.1</v>
      </c>
      <c r="E30" s="78"/>
      <c r="F30" s="67">
        <f t="shared" si="0"/>
        <v>70000</v>
      </c>
      <c r="G30" s="72">
        <f t="shared" si="1"/>
        <v>8.282339402045914E-05</v>
      </c>
    </row>
    <row r="31" spans="1:7" ht="12.75">
      <c r="A31" s="68"/>
      <c r="B31" s="66">
        <v>80000</v>
      </c>
      <c r="C31" s="70">
        <v>-10.8999</v>
      </c>
      <c r="D31" s="73">
        <v>282.5</v>
      </c>
      <c r="E31" s="78"/>
      <c r="F31" s="67">
        <f t="shared" si="0"/>
        <v>80000</v>
      </c>
      <c r="G31" s="72">
        <f t="shared" si="1"/>
        <v>1.846007991147438E-05</v>
      </c>
    </row>
    <row r="32" spans="1:7" ht="12.75">
      <c r="A32" s="68"/>
      <c r="B32" s="66">
        <v>90000</v>
      </c>
      <c r="C32" s="70">
        <v>-12.587</v>
      </c>
      <c r="D32" s="74">
        <v>1000000</v>
      </c>
      <c r="E32" s="78"/>
      <c r="F32" s="67">
        <f t="shared" si="0"/>
        <v>90000</v>
      </c>
      <c r="G32" s="72">
        <f t="shared" si="1"/>
        <v>3.4161376062131512E-06</v>
      </c>
    </row>
    <row r="33" spans="1:7" ht="12.75">
      <c r="A33" s="68"/>
      <c r="B33" s="66">
        <v>100000</v>
      </c>
      <c r="C33" s="70">
        <v>-14.3941</v>
      </c>
      <c r="D33" s="74">
        <f>D32</f>
        <v>1000000</v>
      </c>
      <c r="E33" s="78"/>
      <c r="F33" s="67">
        <f t="shared" si="0"/>
        <v>100000</v>
      </c>
      <c r="G33" s="72">
        <f t="shared" si="1"/>
        <v>5.606886929350815E-07</v>
      </c>
    </row>
    <row r="34" spans="1:7" ht="12.75">
      <c r="A34" s="68"/>
      <c r="B34" s="66">
        <v>120000</v>
      </c>
      <c r="C34" s="70">
        <v>-17.6223</v>
      </c>
      <c r="D34" s="74">
        <f aca="true" t="shared" si="2" ref="D34:D39">D33</f>
        <v>1000000</v>
      </c>
      <c r="E34" s="78"/>
      <c r="F34" s="67">
        <f t="shared" si="0"/>
        <v>120000</v>
      </c>
      <c r="G34" s="72">
        <f t="shared" si="1"/>
        <v>2.221940123983761E-08</v>
      </c>
    </row>
    <row r="35" spans="1:7" ht="12.75">
      <c r="A35" s="68"/>
      <c r="B35" s="66">
        <v>150000</v>
      </c>
      <c r="C35" s="70">
        <v>-19.9928</v>
      </c>
      <c r="D35" s="74">
        <f t="shared" si="2"/>
        <v>1000000</v>
      </c>
      <c r="E35" s="78"/>
      <c r="F35" s="67">
        <f t="shared" si="0"/>
        <v>150000</v>
      </c>
      <c r="G35" s="72">
        <f t="shared" si="1"/>
        <v>2.076047482073385E-09</v>
      </c>
    </row>
    <row r="36" spans="1:7" ht="12.75">
      <c r="A36" s="68"/>
      <c r="B36" s="66">
        <v>200000</v>
      </c>
      <c r="C36" s="70">
        <v>-22.0816</v>
      </c>
      <c r="D36" s="74">
        <f t="shared" si="2"/>
        <v>1000000</v>
      </c>
      <c r="E36" s="78"/>
      <c r="F36" s="67">
        <f t="shared" si="0"/>
        <v>200000</v>
      </c>
      <c r="G36" s="72">
        <f t="shared" si="1"/>
        <v>2.570886882747887E-10</v>
      </c>
    </row>
    <row r="37" spans="1:7" ht="12.75">
      <c r="A37" s="69"/>
      <c r="B37" s="66">
        <v>300000</v>
      </c>
      <c r="C37" s="70">
        <v>-24.6781</v>
      </c>
      <c r="D37" s="74">
        <f t="shared" si="2"/>
        <v>1000000</v>
      </c>
      <c r="E37" s="78"/>
      <c r="F37" s="67">
        <f t="shared" si="0"/>
        <v>300000</v>
      </c>
      <c r="G37" s="72">
        <f t="shared" si="1"/>
        <v>1.9161846028197438E-11</v>
      </c>
    </row>
    <row r="38" spans="1:7" ht="12.75">
      <c r="A38" s="69"/>
      <c r="B38" s="66">
        <v>500000</v>
      </c>
      <c r="C38" s="70">
        <v>-28.2821</v>
      </c>
      <c r="D38" s="74">
        <f t="shared" si="2"/>
        <v>1000000</v>
      </c>
      <c r="E38" s="78"/>
      <c r="F38" s="67">
        <f t="shared" si="0"/>
        <v>500000</v>
      </c>
      <c r="G38" s="72">
        <f t="shared" si="1"/>
        <v>5.214828536069154E-13</v>
      </c>
    </row>
    <row r="39" spans="1:7" ht="13.5" thickBot="1">
      <c r="A39" s="71"/>
      <c r="B39" s="75">
        <v>1000000</v>
      </c>
      <c r="C39" s="76">
        <v>-33.2691</v>
      </c>
      <c r="D39" s="77">
        <f t="shared" si="2"/>
        <v>1000000</v>
      </c>
      <c r="E39" s="78"/>
      <c r="F39" s="67">
        <f t="shared" si="0"/>
        <v>1000000</v>
      </c>
      <c r="G39" s="72">
        <f t="shared" si="1"/>
        <v>3.559700438770619E-15</v>
      </c>
    </row>
    <row r="40" spans="2:4" ht="12.75">
      <c r="B40" s="33"/>
      <c r="D40" s="33"/>
    </row>
    <row r="41" spans="2:4" ht="12.75">
      <c r="B41" s="33"/>
      <c r="C41" s="33"/>
      <c r="D41" s="33"/>
    </row>
    <row r="42" spans="2:4" ht="12.75">
      <c r="B42" s="33"/>
      <c r="C42" s="33"/>
      <c r="D42" s="33"/>
    </row>
    <row r="43" spans="2:4" ht="12.75">
      <c r="B43" s="33"/>
      <c r="C43" s="33"/>
      <c r="D43" s="33"/>
    </row>
    <row r="44" spans="2:4" ht="12.75">
      <c r="B44" s="33"/>
      <c r="C44" s="33"/>
      <c r="D44" s="33"/>
    </row>
    <row r="45" spans="2:4" ht="12.75">
      <c r="B45" s="33"/>
      <c r="C45" s="33"/>
      <c r="D45" s="33"/>
    </row>
    <row r="46" spans="2:4" ht="12.75">
      <c r="B46" s="33"/>
      <c r="C46" s="33"/>
      <c r="D46" s="33"/>
    </row>
    <row r="47" spans="2:4" ht="12.75">
      <c r="B47" s="33"/>
      <c r="C47" s="33"/>
      <c r="D47" s="33"/>
    </row>
    <row r="48" spans="2:4" ht="12.75">
      <c r="B48" s="33"/>
      <c r="C48" s="33"/>
      <c r="D48" s="33"/>
    </row>
    <row r="49" spans="2:4" ht="12.75">
      <c r="B49" s="33"/>
      <c r="C49" s="33"/>
      <c r="D49" s="33"/>
    </row>
    <row r="50" spans="2:4" ht="12.75">
      <c r="B50" s="33"/>
      <c r="C50" s="33"/>
      <c r="D50" s="33"/>
    </row>
    <row r="51" spans="2:4" ht="12.75">
      <c r="B51" s="33"/>
      <c r="C51" s="33"/>
      <c r="D51" s="33"/>
    </row>
    <row r="52" spans="2:4" ht="12.75">
      <c r="B52" s="33"/>
      <c r="C52" s="33"/>
      <c r="D52" s="33"/>
    </row>
    <row r="53" spans="2:4" ht="12.75">
      <c r="B53" s="33"/>
      <c r="C53" s="33"/>
      <c r="D53" s="33"/>
    </row>
    <row r="54" spans="2:4" ht="12.75">
      <c r="B54" s="33"/>
      <c r="C54" s="33"/>
      <c r="D54" s="33"/>
    </row>
    <row r="55" spans="2:4" ht="12.75">
      <c r="B55" s="33"/>
      <c r="C55" s="33"/>
      <c r="D55" s="33"/>
    </row>
    <row r="56" spans="2:4" ht="12.75">
      <c r="B56" s="33"/>
      <c r="C56" s="33"/>
      <c r="D56" s="33"/>
    </row>
    <row r="57" spans="2:4" ht="12.75">
      <c r="B57" s="33"/>
      <c r="C57" s="33"/>
      <c r="D57" s="33"/>
    </row>
    <row r="58" spans="2:4" ht="12.75">
      <c r="B58" s="33"/>
      <c r="C58" s="33"/>
      <c r="D58" s="33"/>
    </row>
    <row r="59" spans="2:4" ht="12.75">
      <c r="B59" s="33"/>
      <c r="C59" s="33"/>
      <c r="D59" s="33"/>
    </row>
    <row r="60" spans="2:4" ht="12.75">
      <c r="B60" s="33"/>
      <c r="C60" s="33"/>
      <c r="D60" s="33"/>
    </row>
    <row r="61" spans="2:4" ht="12.75">
      <c r="B61" s="33"/>
      <c r="C61" s="33"/>
      <c r="D61" s="33"/>
    </row>
    <row r="62" spans="2:4" ht="12.75">
      <c r="B62" s="33"/>
      <c r="C62" s="33"/>
      <c r="D62" s="33"/>
    </row>
    <row r="63" spans="2:4" ht="12.75">
      <c r="B63" s="33"/>
      <c r="C63" s="33"/>
      <c r="D63" s="33"/>
    </row>
    <row r="64" spans="2:4" ht="12.75">
      <c r="B64" s="33"/>
      <c r="C64" s="33"/>
      <c r="D64" s="33"/>
    </row>
    <row r="65" spans="2:4" ht="12.75">
      <c r="B65" s="33"/>
      <c r="C65" s="33"/>
      <c r="D65" s="33"/>
    </row>
    <row r="66" spans="2:4" ht="12.75">
      <c r="B66" s="33"/>
      <c r="C66" s="33"/>
      <c r="D66" s="33"/>
    </row>
    <row r="67" spans="2:4" ht="12.75">
      <c r="B67" s="33"/>
      <c r="C67" s="33"/>
      <c r="D67" s="33"/>
    </row>
    <row r="68" spans="2:4" ht="12.75">
      <c r="B68" s="33"/>
      <c r="C68" s="33"/>
      <c r="D68" s="33"/>
    </row>
    <row r="69" spans="2:4" ht="12.75">
      <c r="B69" s="33"/>
      <c r="C69" s="33"/>
      <c r="D69" s="33"/>
    </row>
    <row r="70" spans="2:4" ht="12.75">
      <c r="B70" s="33"/>
      <c r="C70" s="33"/>
      <c r="D70" s="33"/>
    </row>
    <row r="71" spans="2:4" ht="12.75">
      <c r="B71" s="33"/>
      <c r="C71" s="33"/>
      <c r="D71" s="33"/>
    </row>
    <row r="72" spans="2:4" ht="12.75">
      <c r="B72" s="33"/>
      <c r="C72" s="33"/>
      <c r="D72" s="33"/>
    </row>
    <row r="73" spans="2:4" ht="12.75">
      <c r="B73" s="33"/>
      <c r="C73" s="33"/>
      <c r="D73" s="33"/>
    </row>
    <row r="74" spans="2:4" ht="12.75">
      <c r="B74" s="33"/>
      <c r="C74" s="33"/>
      <c r="D74" s="33"/>
    </row>
    <row r="75" spans="2:4" ht="12.75">
      <c r="B75" s="33"/>
      <c r="C75" s="33"/>
      <c r="D75" s="33"/>
    </row>
    <row r="76" spans="2:4" ht="12.75">
      <c r="B76" s="33"/>
      <c r="C76" s="33"/>
      <c r="D76" s="33"/>
    </row>
    <row r="77" spans="2:4" ht="12.75">
      <c r="B77" s="33"/>
      <c r="C77" s="33"/>
      <c r="D77" s="33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3">
      <selection activeCell="A33" sqref="A33:IV33"/>
    </sheetView>
  </sheetViews>
  <sheetFormatPr defaultColWidth="9.140625" defaultRowHeight="12.75"/>
  <sheetData>
    <row r="1" ht="12.75">
      <c r="A1" s="2" t="s">
        <v>63</v>
      </c>
    </row>
    <row r="2" ht="12.75">
      <c r="A2" t="s">
        <v>64</v>
      </c>
    </row>
    <row r="3" ht="12.75">
      <c r="M3" s="2"/>
    </row>
    <row r="4" spans="2:13" ht="13.5" thickBot="1">
      <c r="B4" s="2"/>
      <c r="C4" s="2"/>
      <c r="D4" s="2"/>
      <c r="L4" s="2"/>
      <c r="M4" s="2"/>
    </row>
    <row r="5" spans="2:13" ht="12.75">
      <c r="B5" s="10"/>
      <c r="C5" s="37" t="s">
        <v>61</v>
      </c>
      <c r="D5" s="79" t="s">
        <v>62</v>
      </c>
      <c r="L5" s="2"/>
      <c r="M5" s="2"/>
    </row>
    <row r="6" spans="2:13" ht="12.75">
      <c r="B6" s="80" t="s">
        <v>37</v>
      </c>
      <c r="C6" s="33" t="s">
        <v>16</v>
      </c>
      <c r="D6" s="42" t="s">
        <v>16</v>
      </c>
      <c r="L6" s="15"/>
      <c r="M6" s="15"/>
    </row>
    <row r="7" spans="2:13" ht="12.75">
      <c r="B7" s="80" t="s">
        <v>38</v>
      </c>
      <c r="C7" s="33" t="s">
        <v>15</v>
      </c>
      <c r="D7" s="42" t="s">
        <v>15</v>
      </c>
      <c r="L7" s="15"/>
      <c r="M7" s="15"/>
    </row>
    <row r="8" spans="2:13" ht="12.75">
      <c r="B8" s="81">
        <v>0</v>
      </c>
      <c r="C8" s="82">
        <v>0.548</v>
      </c>
      <c r="D8" s="83">
        <v>0.476</v>
      </c>
      <c r="L8" s="15"/>
      <c r="M8" s="15"/>
    </row>
    <row r="9" spans="2:13" ht="12.75">
      <c r="B9" s="81">
        <v>0.2</v>
      </c>
      <c r="C9" s="82">
        <v>0.518</v>
      </c>
      <c r="D9" s="83">
        <v>0.458</v>
      </c>
      <c r="L9" s="15"/>
      <c r="M9" s="15"/>
    </row>
    <row r="10" spans="2:13" ht="12.75">
      <c r="B10" s="81">
        <v>0.4</v>
      </c>
      <c r="C10" s="82">
        <v>0.503</v>
      </c>
      <c r="D10" s="83">
        <v>0.444</v>
      </c>
      <c r="L10" s="15"/>
      <c r="M10" s="15"/>
    </row>
    <row r="11" spans="2:13" ht="12.75">
      <c r="B11" s="81">
        <v>0.6</v>
      </c>
      <c r="C11" s="82">
        <v>0.496</v>
      </c>
      <c r="D11" s="83">
        <v>0.435</v>
      </c>
      <c r="L11" s="15"/>
      <c r="M11" s="15"/>
    </row>
    <row r="12" spans="2:13" ht="12.75">
      <c r="B12" s="81">
        <v>0.7</v>
      </c>
      <c r="C12" s="82">
        <v>0.498</v>
      </c>
      <c r="D12" s="83">
        <v>0.434</v>
      </c>
      <c r="L12" s="15"/>
      <c r="M12" s="15"/>
    </row>
    <row r="13" spans="2:13" ht="12.75">
      <c r="B13" s="81">
        <v>0.75</v>
      </c>
      <c r="C13" s="82">
        <v>0.5</v>
      </c>
      <c r="D13" s="83">
        <v>0.434</v>
      </c>
      <c r="L13" s="15"/>
      <c r="M13" s="15"/>
    </row>
    <row r="14" spans="2:13" ht="12.75">
      <c r="B14" s="81">
        <v>0.8</v>
      </c>
      <c r="C14" s="82">
        <v>0.508</v>
      </c>
      <c r="D14" s="83">
        <v>0.434</v>
      </c>
      <c r="L14" s="15"/>
      <c r="M14" s="15"/>
    </row>
    <row r="15" spans="2:13" ht="12.75">
      <c r="B15" s="81">
        <v>0.85</v>
      </c>
      <c r="C15" s="82">
        <v>0.517</v>
      </c>
      <c r="D15" s="83">
        <v>0.442</v>
      </c>
      <c r="L15" s="15"/>
      <c r="M15" s="15"/>
    </row>
    <row r="16" spans="2:13" ht="12.75">
      <c r="B16" s="81">
        <v>0.9</v>
      </c>
      <c r="C16" s="82">
        <v>0.536</v>
      </c>
      <c r="D16" s="83">
        <v>0.46</v>
      </c>
      <c r="L16" s="15"/>
      <c r="M16" s="15"/>
    </row>
    <row r="17" spans="2:13" ht="12.75">
      <c r="B17" s="81">
        <v>0.95</v>
      </c>
      <c r="C17" s="82">
        <v>0.57</v>
      </c>
      <c r="D17" s="83">
        <v>0.488</v>
      </c>
      <c r="L17" s="15"/>
      <c r="M17" s="15"/>
    </row>
    <row r="18" spans="2:13" ht="12.75">
      <c r="B18" s="81">
        <v>1</v>
      </c>
      <c r="C18" s="82">
        <v>0.632</v>
      </c>
      <c r="D18" s="83">
        <v>0.516</v>
      </c>
      <c r="L18" s="15"/>
      <c r="M18" s="15"/>
    </row>
    <row r="19" spans="2:13" ht="12.75">
      <c r="B19" s="81">
        <v>1.07</v>
      </c>
      <c r="C19" s="82">
        <v>0.727</v>
      </c>
      <c r="D19" s="83">
        <v>0.551</v>
      </c>
      <c r="L19" s="15"/>
      <c r="M19" s="15"/>
    </row>
    <row r="20" spans="2:13" ht="12.75">
      <c r="B20" s="81">
        <v>1.1</v>
      </c>
      <c r="C20" s="82">
        <v>0.743</v>
      </c>
      <c r="D20" s="83">
        <v>0.556</v>
      </c>
      <c r="L20" s="15"/>
      <c r="M20" s="15"/>
    </row>
    <row r="21" spans="2:13" ht="12.75">
      <c r="B21" s="81">
        <v>1.15</v>
      </c>
      <c r="C21" s="82">
        <v>0.733</v>
      </c>
      <c r="D21" s="83">
        <v>0.556</v>
      </c>
      <c r="L21" s="15"/>
      <c r="M21" s="15"/>
    </row>
    <row r="22" spans="2:13" ht="12.75">
      <c r="B22" s="81">
        <v>1.2</v>
      </c>
      <c r="C22" s="82">
        <v>0.718</v>
      </c>
      <c r="D22" s="83">
        <v>0.55</v>
      </c>
      <c r="L22" s="15"/>
      <c r="M22" s="15"/>
    </row>
    <row r="23" spans="2:13" ht="12.75">
      <c r="B23" s="81">
        <v>1.3</v>
      </c>
      <c r="C23" s="82">
        <v>0.693</v>
      </c>
      <c r="D23" s="83">
        <v>0.535</v>
      </c>
      <c r="L23" s="15"/>
      <c r="M23" s="15"/>
    </row>
    <row r="24" spans="2:13" ht="12.75">
      <c r="B24" s="81">
        <v>1.5</v>
      </c>
      <c r="C24" s="82">
        <v>0.661</v>
      </c>
      <c r="D24" s="83">
        <v>0.51</v>
      </c>
      <c r="L24" s="15"/>
      <c r="M24" s="15"/>
    </row>
    <row r="25" spans="2:13" ht="12.75">
      <c r="B25" s="81">
        <v>1.75</v>
      </c>
      <c r="C25" s="82">
        <v>0.624</v>
      </c>
      <c r="D25" s="83">
        <v>0.488</v>
      </c>
      <c r="L25" s="15"/>
      <c r="M25" s="15"/>
    </row>
    <row r="26" spans="2:13" ht="12.75">
      <c r="B26" s="81">
        <v>2.2</v>
      </c>
      <c r="C26" s="82">
        <v>0.563</v>
      </c>
      <c r="D26" s="83">
        <v>0.452</v>
      </c>
      <c r="L26" s="15"/>
      <c r="M26" s="15"/>
    </row>
    <row r="27" spans="2:13" ht="12.75">
      <c r="B27" s="81">
        <v>2.5</v>
      </c>
      <c r="C27" s="82">
        <v>0.528</v>
      </c>
      <c r="D27" s="83">
        <v>0.433</v>
      </c>
      <c r="L27" s="15"/>
      <c r="M27" s="15"/>
    </row>
    <row r="28" spans="2:13" ht="12.75">
      <c r="B28" s="81">
        <v>3</v>
      </c>
      <c r="C28" s="82">
        <v>0.475</v>
      </c>
      <c r="D28" s="83">
        <v>0.407</v>
      </c>
      <c r="L28" s="15"/>
      <c r="M28" s="15"/>
    </row>
    <row r="29" spans="2:13" ht="12.75">
      <c r="B29" s="81">
        <v>3.5</v>
      </c>
      <c r="C29" s="82">
        <v>0.432</v>
      </c>
      <c r="D29" s="83">
        <v>0.388</v>
      </c>
      <c r="L29" s="15"/>
      <c r="M29" s="15"/>
    </row>
    <row r="30" spans="2:13" ht="12.75">
      <c r="B30" s="81">
        <v>4</v>
      </c>
      <c r="C30" s="82">
        <v>0.405</v>
      </c>
      <c r="D30" s="83">
        <v>0.374</v>
      </c>
      <c r="L30" s="15"/>
      <c r="M30" s="15"/>
    </row>
    <row r="31" spans="2:13" ht="12.75">
      <c r="B31" s="81">
        <v>4.5</v>
      </c>
      <c r="C31" s="82">
        <v>0.385</v>
      </c>
      <c r="D31" s="83">
        <v>0.365</v>
      </c>
      <c r="L31" s="15"/>
      <c r="M31" s="15"/>
    </row>
    <row r="32" spans="2:13" ht="12.75">
      <c r="B32" s="81">
        <v>5</v>
      </c>
      <c r="C32" s="82">
        <v>0.375</v>
      </c>
      <c r="D32" s="83">
        <v>0.36</v>
      </c>
      <c r="L32" s="15"/>
      <c r="M32" s="15"/>
    </row>
    <row r="33" spans="2:4" ht="13.5" thickBot="1">
      <c r="B33" s="84">
        <v>8</v>
      </c>
      <c r="C33" s="85">
        <v>0.35</v>
      </c>
      <c r="D33" s="86">
        <v>0.35</v>
      </c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37"/>
  <sheetViews>
    <sheetView tabSelected="1" zoomScale="85" zoomScaleNormal="85" zoomScalePageLayoutView="0" workbookViewId="0" topLeftCell="A1">
      <selection activeCell="I174" sqref="I174"/>
    </sheetView>
  </sheetViews>
  <sheetFormatPr defaultColWidth="9.140625" defaultRowHeight="12.75"/>
  <cols>
    <col min="3" max="3" width="10.00390625" style="0" customWidth="1"/>
    <col min="5" max="5" width="10.57421875" style="0" customWidth="1"/>
    <col min="6" max="6" width="11.140625" style="0" customWidth="1"/>
    <col min="7" max="7" width="11.7109375" style="0" customWidth="1"/>
    <col min="8" max="8" width="12.140625" style="0" customWidth="1"/>
    <col min="9" max="10" width="8.57421875" style="0" customWidth="1"/>
    <col min="11" max="11" width="11.421875" style="0" customWidth="1"/>
    <col min="12" max="12" width="12.00390625" style="0" customWidth="1"/>
    <col min="13" max="13" width="11.421875" style="0" customWidth="1"/>
    <col min="14" max="14" width="7.57421875" style="0" customWidth="1"/>
    <col min="15" max="15" width="9.421875" style="0" customWidth="1"/>
    <col min="16" max="17" width="9.7109375" style="0" customWidth="1"/>
    <col min="18" max="18" width="13.57421875" style="0" customWidth="1"/>
    <col min="19" max="19" width="9.7109375" style="0" customWidth="1"/>
    <col min="20" max="20" width="10.421875" style="0" customWidth="1"/>
    <col min="21" max="21" width="12.57421875" style="0" customWidth="1"/>
  </cols>
  <sheetData>
    <row r="1" ht="15.75">
      <c r="A1" s="14" t="s">
        <v>66</v>
      </c>
    </row>
    <row r="2" ht="12.75">
      <c r="P2" s="93"/>
    </row>
    <row r="4" spans="1:14" ht="13.5" thickBot="1">
      <c r="A4" s="5"/>
      <c r="B4" s="5"/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</row>
    <row r="5" spans="1:10" ht="12.75">
      <c r="A5" s="5"/>
      <c r="B5" s="49" t="s">
        <v>56</v>
      </c>
      <c r="C5" s="39"/>
      <c r="D5" s="39"/>
      <c r="E5" s="11"/>
      <c r="G5" s="2" t="s">
        <v>67</v>
      </c>
      <c r="H5" s="5"/>
      <c r="I5" s="6"/>
      <c r="J5" s="6"/>
    </row>
    <row r="6" spans="1:10" ht="12.75">
      <c r="A6" s="5"/>
      <c r="B6" s="40"/>
      <c r="C6" s="41"/>
      <c r="D6" s="41"/>
      <c r="E6" s="42"/>
      <c r="G6" s="29" t="s">
        <v>11</v>
      </c>
      <c r="H6" s="5"/>
      <c r="I6" s="5"/>
      <c r="J6" s="5"/>
    </row>
    <row r="7" spans="1:20" ht="12.75">
      <c r="A7" s="5"/>
      <c r="B7" s="43"/>
      <c r="C7" s="41" t="s">
        <v>74</v>
      </c>
      <c r="D7" s="41" t="s">
        <v>48</v>
      </c>
      <c r="E7" s="44" t="s">
        <v>76</v>
      </c>
      <c r="G7" s="28" t="s">
        <v>12</v>
      </c>
      <c r="H7" s="5"/>
      <c r="T7" s="2" t="s">
        <v>68</v>
      </c>
    </row>
    <row r="8" spans="1:21" ht="12.75">
      <c r="A8" s="5"/>
      <c r="B8" s="45" t="s">
        <v>0</v>
      </c>
      <c r="C8" s="41" t="s">
        <v>6</v>
      </c>
      <c r="D8" s="41" t="s">
        <v>49</v>
      </c>
      <c r="E8" s="44" t="s">
        <v>75</v>
      </c>
      <c r="G8" s="28" t="s">
        <v>13</v>
      </c>
      <c r="H8" s="5"/>
      <c r="T8" s="2" t="s">
        <v>73</v>
      </c>
      <c r="U8" s="2" t="s">
        <v>68</v>
      </c>
    </row>
    <row r="9" spans="1:21" ht="12.75">
      <c r="A9" s="7"/>
      <c r="B9" s="45" t="s">
        <v>2</v>
      </c>
      <c r="C9" s="41" t="s">
        <v>9</v>
      </c>
      <c r="D9" s="41" t="s">
        <v>50</v>
      </c>
      <c r="E9" s="44" t="s">
        <v>50</v>
      </c>
      <c r="G9" s="28" t="s">
        <v>14</v>
      </c>
      <c r="H9" s="5"/>
      <c r="T9" s="2" t="s">
        <v>69</v>
      </c>
      <c r="U9" s="2" t="s">
        <v>70</v>
      </c>
    </row>
    <row r="10" spans="1:21" ht="13.5" thickBot="1">
      <c r="A10" s="2"/>
      <c r="B10" s="46">
        <v>0.05</v>
      </c>
      <c r="C10" s="47">
        <v>0.07</v>
      </c>
      <c r="D10" s="47">
        <v>0.0265</v>
      </c>
      <c r="E10" s="48">
        <v>0</v>
      </c>
      <c r="G10">
        <f>PI()*D10^2/4</f>
        <v>0.000551545860245858</v>
      </c>
      <c r="T10" s="2" t="s">
        <v>50</v>
      </c>
      <c r="U10" s="2" t="s">
        <v>71</v>
      </c>
    </row>
    <row r="11" spans="20:21" ht="12.75">
      <c r="T11" s="2">
        <v>6371008.8</v>
      </c>
      <c r="U11" s="92">
        <v>398600500000000</v>
      </c>
    </row>
    <row r="13" spans="5:19" ht="12.75">
      <c r="E13" s="1"/>
      <c r="F13" s="1"/>
      <c r="L13" t="s">
        <v>18</v>
      </c>
      <c r="R13" t="s">
        <v>51</v>
      </c>
      <c r="S13" s="1"/>
    </row>
    <row r="14" spans="4:20" ht="12.75">
      <c r="D14" s="2" t="s">
        <v>44</v>
      </c>
      <c r="E14" s="2" t="s">
        <v>27</v>
      </c>
      <c r="F14" t="s">
        <v>19</v>
      </c>
      <c r="G14" s="1"/>
      <c r="H14" s="1"/>
      <c r="I14" s="1"/>
      <c r="J14" s="1"/>
      <c r="K14" s="2" t="s">
        <v>34</v>
      </c>
      <c r="L14" t="s">
        <v>17</v>
      </c>
      <c r="M14" s="2" t="s">
        <v>35</v>
      </c>
      <c r="O14" s="8" t="s">
        <v>61</v>
      </c>
      <c r="P14" s="8" t="s">
        <v>62</v>
      </c>
      <c r="Q14" s="64" t="s">
        <v>65</v>
      </c>
      <c r="R14" t="s">
        <v>20</v>
      </c>
      <c r="T14" s="2" t="s">
        <v>72</v>
      </c>
    </row>
    <row r="15" spans="2:20" ht="12.75">
      <c r="B15" t="s">
        <v>1</v>
      </c>
      <c r="C15" s="2" t="s">
        <v>40</v>
      </c>
      <c r="D15" s="2" t="s">
        <v>6</v>
      </c>
      <c r="E15" t="s">
        <v>6</v>
      </c>
      <c r="F15" t="s">
        <v>22</v>
      </c>
      <c r="G15" t="s">
        <v>19</v>
      </c>
      <c r="H15" t="s">
        <v>4</v>
      </c>
      <c r="I15" t="s">
        <v>29</v>
      </c>
      <c r="J15" s="2" t="s">
        <v>29</v>
      </c>
      <c r="K15" s="2" t="s">
        <v>18</v>
      </c>
      <c r="L15" t="s">
        <v>24</v>
      </c>
      <c r="M15" s="2" t="s">
        <v>36</v>
      </c>
      <c r="N15" s="2" t="s">
        <v>37</v>
      </c>
      <c r="O15" s="33" t="s">
        <v>16</v>
      </c>
      <c r="P15" s="33" t="s">
        <v>16</v>
      </c>
      <c r="Q15" s="33" t="s">
        <v>16</v>
      </c>
      <c r="R15" s="2" t="s">
        <v>31</v>
      </c>
      <c r="S15" t="s">
        <v>16</v>
      </c>
      <c r="T15" t="s">
        <v>22</v>
      </c>
    </row>
    <row r="16" spans="2:20" ht="12.75">
      <c r="B16" t="s">
        <v>2</v>
      </c>
      <c r="C16" s="2" t="s">
        <v>30</v>
      </c>
      <c r="D16" s="2" t="s">
        <v>9</v>
      </c>
      <c r="E16" t="s">
        <v>9</v>
      </c>
      <c r="F16" t="s">
        <v>23</v>
      </c>
      <c r="G16" t="s">
        <v>26</v>
      </c>
      <c r="H16" t="s">
        <v>5</v>
      </c>
      <c r="I16" s="2" t="s">
        <v>50</v>
      </c>
      <c r="J16" s="2" t="s">
        <v>54</v>
      </c>
      <c r="K16" s="2" t="s">
        <v>17</v>
      </c>
      <c r="L16" t="s">
        <v>25</v>
      </c>
      <c r="M16" s="2" t="s">
        <v>5</v>
      </c>
      <c r="N16" s="2" t="s">
        <v>38</v>
      </c>
      <c r="O16" s="33" t="s">
        <v>15</v>
      </c>
      <c r="P16" s="33" t="s">
        <v>15</v>
      </c>
      <c r="Q16" s="33" t="s">
        <v>15</v>
      </c>
      <c r="R16" t="s">
        <v>21</v>
      </c>
      <c r="S16" s="2" t="s">
        <v>30</v>
      </c>
      <c r="T16" t="s">
        <v>23</v>
      </c>
    </row>
    <row r="17" spans="2:20" ht="12.75">
      <c r="B17" s="4">
        <v>0</v>
      </c>
      <c r="C17" s="15">
        <f ca="1">FORECAST(B17,OFFSET(Engine!$P$8,MATCH(B17,Engine!$O$8:Engine!$O$29,1)-1,0,2),OFFSET(Engine!$O$8,MATCH(B17,Engine!$O$8:Engine!$O$29,1)-1,0,2))</f>
        <v>0</v>
      </c>
      <c r="D17" s="27">
        <f ca="1">FORECAST(B17,OFFSET(Engine!$Q$8,MATCH(B17,Engine!$O$8:Engine!$O$29,1)-1,0,2),OFFSET(Engine!$O$8,MATCH(B17,Engine!$O$8:Engine!$O$29,1)-1,0,2))</f>
        <v>0.010800000000000002</v>
      </c>
      <c r="E17" s="15">
        <f aca="true" t="shared" si="0" ref="E17:E54">D17+$C$10</f>
        <v>0.08080000000000001</v>
      </c>
      <c r="F17" s="3">
        <v>0</v>
      </c>
      <c r="G17" s="3">
        <v>0</v>
      </c>
      <c r="H17" s="3">
        <v>0</v>
      </c>
      <c r="I17" s="4">
        <f>E10</f>
        <v>0</v>
      </c>
      <c r="J17" s="4">
        <f aca="true" t="shared" si="1" ref="J17:J48">I17*3.28083</f>
        <v>0</v>
      </c>
      <c r="K17" s="87">
        <f ca="1">FORECAST(I17,OFFSET('The atmosphere'!$C$6,MATCH(I17,'The atmosphere'!$B$6:'The atmosphere'!$B$39,1)-1,0,2),OFFSET('The atmosphere'!$B$6,MATCH(I17,'The atmosphere'!$B$6:'The atmosphere'!$B$39,1)-1,0,2))</f>
        <v>0.20290000000000002</v>
      </c>
      <c r="L17" s="31">
        <f aca="true" t="shared" si="2" ref="L17:L48">EXP(K17)</f>
        <v>1.2249499671258326</v>
      </c>
      <c r="M17" s="15">
        <f ca="1">FORECAST(I17,OFFSET('The atmosphere'!$D$6,MATCH(I17,'The atmosphere'!$B$6:'The atmosphere'!$B$39,1)-1,0,2),OFFSET('The atmosphere'!$B$6,MATCH(I17,'The atmosphere'!$B$6:'The atmosphere'!$B$39,1)-1,0,2))</f>
        <v>340.30000000000007</v>
      </c>
      <c r="N17" s="35">
        <f aca="true" t="shared" si="3" ref="N17:N48">ABS(H17/M17)</f>
        <v>0</v>
      </c>
      <c r="O17" s="15">
        <f ca="1">FORECAST(N17,OFFSET('Drag coefficient'!$C$8,MATCH(N17,'Drag coefficient'!$B$8:'Drag coefficient'!$B$33,1)-1,0,2),OFFSET('Drag coefficient'!$B$8,MATCH(N17,'Drag coefficient'!$B$8:'Drag coefficient'!$B$33,1)-1,0,2))</f>
        <v>0.548</v>
      </c>
      <c r="P17" s="15">
        <f ca="1">FORECAST(N17,OFFSET('Drag coefficient'!$D$8,MATCH(N17,'Drag coefficient'!$B$8:'Drag coefficient'!$B$33,1)-1,0,2),OFFSET('Drag coefficient'!$B$8,MATCH(N17,'Drag coefficient'!$B$8:'Drag coefficient'!$B$33,1)-1,0,2))</f>
        <v>0.4759999999999999</v>
      </c>
      <c r="Q17" s="15">
        <f>P17</f>
        <v>0.4759999999999999</v>
      </c>
      <c r="R17" s="3">
        <f>0.5*L17*H17^2</f>
        <v>0</v>
      </c>
      <c r="S17" s="4">
        <f aca="true" t="shared" si="4" ref="S17:S48">R17*$G$10*Q17</f>
        <v>0</v>
      </c>
      <c r="T17" s="4">
        <f aca="true" t="shared" si="5" ref="T17:T48">$U$11/($T$11+I17)^2</f>
        <v>9.820224792364181</v>
      </c>
    </row>
    <row r="18" spans="2:20" ht="12.75">
      <c r="B18" s="4">
        <f aca="true" t="shared" si="6" ref="B18:B49">B17+B$10</f>
        <v>0.05</v>
      </c>
      <c r="C18" s="15">
        <f ca="1">FORECAST(B18,OFFSET(Engine!$P$8,MATCH(B18,Engine!$O$8:Engine!$O$29,1)-1,0,2),OFFSET(Engine!$O$8,MATCH(B18,Engine!$O$8:Engine!$O$29,1)-1,0,2))</f>
        <v>2.1545245901639345</v>
      </c>
      <c r="D18" s="27">
        <f ca="1">FORECAST(B18,OFFSET(Engine!$Q$8,MATCH(B18,Engine!$O$8:Engine!$O$29,1)-1,0,2),OFFSET(Engine!$O$8,MATCH(B18,Engine!$O$8:Engine!$O$29,1)-1,0,2))</f>
        <v>0.010715030161575888</v>
      </c>
      <c r="E18" s="15">
        <f t="shared" si="0"/>
        <v>0.0807150301615759</v>
      </c>
      <c r="F18" s="3">
        <f>(C18-S17)/E18-T17</f>
        <v>16.872754022746122</v>
      </c>
      <c r="G18" s="3">
        <f aca="true" t="shared" si="7" ref="G18:G49">F18/9.81+1</f>
        <v>2.7199545385062303</v>
      </c>
      <c r="H18" s="3">
        <f aca="true" t="shared" si="8" ref="H18:H49">H17+F18*B$10</f>
        <v>0.8436377011373062</v>
      </c>
      <c r="I18" s="4">
        <f aca="true" t="shared" si="9" ref="I18:I49">I17+H18*B$10</f>
        <v>0.04218188505686531</v>
      </c>
      <c r="J18" s="4">
        <f t="shared" si="1"/>
        <v>0.13839159395111542</v>
      </c>
      <c r="K18" s="87">
        <f ca="1">FORECAST(I18,OFFSET('The atmosphere'!$C$6,MATCH(I18,'The atmosphere'!$B$6:'The atmosphere'!$B$39,1)-1,0,2),OFFSET('The atmosphere'!$B$6,MATCH(I18,'The atmosphere'!$B$6:'The atmosphere'!$B$39,1)-1,0,2))</f>
        <v>0.20289595053903456</v>
      </c>
      <c r="L18" s="31">
        <f t="shared" si="2"/>
        <v>1.2249450067487995</v>
      </c>
      <c r="M18" s="15">
        <f ca="1">FORECAST(I18,OFFSET('The atmosphere'!$D$6,MATCH(I18,'The atmosphere'!$B$6:'The atmosphere'!$B$39,1)-1,0,2),OFFSET('The atmosphere'!$B$6,MATCH(I18,'The atmosphere'!$B$6:'The atmosphere'!$B$39,1)-1,0,2))</f>
        <v>340.29983127245987</v>
      </c>
      <c r="N18" s="35">
        <f t="shared" si="3"/>
        <v>0.002479101144372448</v>
      </c>
      <c r="O18" s="15">
        <f ca="1">FORECAST(N18,OFFSET('Drag coefficient'!$C$8,MATCH(N18,'Drag coefficient'!$B$8:'Drag coefficient'!$B$33,1)-1,0,2),OFFSET('Drag coefficient'!$B$8,MATCH(N18,'Drag coefficient'!$B$8:'Drag coefficient'!$B$33,1)-1,0,2))</f>
        <v>0.5476281348283442</v>
      </c>
      <c r="P18" s="15">
        <f ca="1">FORECAST(N18,OFFSET('Drag coefficient'!$D$8,MATCH(N18,'Drag coefficient'!$B$8:'Drag coefficient'!$B$33,1)-1,0,2),OFFSET('Drag coefficient'!$B$8,MATCH(N18,'Drag coefficient'!$B$8:'Drag coefficient'!$B$33,1)-1,0,2))</f>
        <v>0.4757768808970064</v>
      </c>
      <c r="Q18" s="15">
        <f aca="true" t="shared" si="10" ref="Q18:Q54">P18</f>
        <v>0.4757768808970064</v>
      </c>
      <c r="R18" s="3">
        <f aca="true" t="shared" si="11" ref="R18:R81">0.5*L18*H18^2</f>
        <v>0.435911729578843</v>
      </c>
      <c r="S18" s="4">
        <f t="shared" si="4"/>
        <v>0.00011438880402426987</v>
      </c>
      <c r="T18" s="4">
        <f t="shared" si="5"/>
        <v>9.820224662326506</v>
      </c>
    </row>
    <row r="19" spans="2:20" ht="12.75">
      <c r="B19" s="4">
        <f t="shared" si="6"/>
        <v>0.1</v>
      </c>
      <c r="C19" s="15">
        <f ca="1">FORECAST(B19,OFFSET(Engine!$P$8,MATCH(B19,Engine!$O$8:Engine!$O$29,1)-1,0,2),OFFSET(Engine!$O$8,MATCH(B19,Engine!$O$8:Engine!$O$29,1)-1,0,2))</f>
        <v>5.6957872340425535</v>
      </c>
      <c r="D19" s="27">
        <f ca="1">FORECAST(B19,OFFSET(Engine!$Q$8,MATCH(B19,Engine!$O$8:Engine!$O$29,1)-1,0,2),OFFSET(Engine!$O$8,MATCH(B19,Engine!$O$8:Engine!$O$29,1)-1,0,2))</f>
        <v>0.010494637006845033</v>
      </c>
      <c r="E19" s="15">
        <f t="shared" si="0"/>
        <v>0.08049463700684503</v>
      </c>
      <c r="F19" s="3">
        <f aca="true" t="shared" si="12" ref="F19:F82">(C19-S18)/E19-T18</f>
        <v>60.938189277153526</v>
      </c>
      <c r="G19" s="3">
        <f t="shared" si="7"/>
        <v>7.2118439630125915</v>
      </c>
      <c r="H19" s="3">
        <f t="shared" si="8"/>
        <v>3.8905471649949828</v>
      </c>
      <c r="I19" s="4">
        <f t="shared" si="9"/>
        <v>0.23670924330661447</v>
      </c>
      <c r="J19" s="4">
        <f t="shared" si="1"/>
        <v>0.7766027867176399</v>
      </c>
      <c r="K19" s="87">
        <f ca="1">FORECAST(I19,OFFSET('The atmosphere'!$C$6,MATCH(I19,'The atmosphere'!$B$6:'The atmosphere'!$B$39,1)-1,0,2),OFFSET('The atmosphere'!$B$6,MATCH(I19,'The atmosphere'!$B$6:'The atmosphere'!$B$39,1)-1,0,2))</f>
        <v>0.2028772759126426</v>
      </c>
      <c r="L19" s="31">
        <f t="shared" si="2"/>
        <v>1.224922131572041</v>
      </c>
      <c r="M19" s="15">
        <f ca="1">FORECAST(I19,OFFSET('The atmosphere'!$D$6,MATCH(I19,'The atmosphere'!$B$6:'The atmosphere'!$B$39,1)-1,0,2),OFFSET('The atmosphere'!$B$6,MATCH(I19,'The atmosphere'!$B$6:'The atmosphere'!$B$39,1)-1,0,2))</f>
        <v>340.2990531630268</v>
      </c>
      <c r="N19" s="35">
        <f t="shared" si="3"/>
        <v>0.011432729914564708</v>
      </c>
      <c r="O19" s="15">
        <f ca="1">FORECAST(N19,OFFSET('Drag coefficient'!$C$8,MATCH(N19,'Drag coefficient'!$B$8:'Drag coefficient'!$B$33,1)-1,0,2),OFFSET('Drag coefficient'!$B$8,MATCH(N19,'Drag coefficient'!$B$8:'Drag coefficient'!$B$33,1)-1,0,2))</f>
        <v>0.5462850905128154</v>
      </c>
      <c r="P19" s="15">
        <f ca="1">FORECAST(N19,OFFSET('Drag coefficient'!$D$8,MATCH(N19,'Drag coefficient'!$B$8:'Drag coefficient'!$B$33,1)-1,0,2),OFFSET('Drag coefficient'!$B$8,MATCH(N19,'Drag coefficient'!$B$8:'Drag coefficient'!$B$33,1)-1,0,2))</f>
        <v>0.4749710543076891</v>
      </c>
      <c r="Q19" s="15">
        <f t="shared" si="10"/>
        <v>0.4749710543076891</v>
      </c>
      <c r="R19" s="3">
        <f t="shared" si="11"/>
        <v>9.27042948919666</v>
      </c>
      <c r="S19" s="4">
        <f t="shared" si="4"/>
        <v>0.0024285588272827193</v>
      </c>
      <c r="T19" s="4">
        <f t="shared" si="5"/>
        <v>9.820224062640545</v>
      </c>
    </row>
    <row r="20" spans="2:20" ht="12.75">
      <c r="B20" s="4">
        <f t="shared" si="6"/>
        <v>0.15000000000000002</v>
      </c>
      <c r="C20" s="15">
        <f ca="1">FORECAST(B20,OFFSET(Engine!$P$8,MATCH(B20,Engine!$O$8:Engine!$O$29,1)-1,0,2),OFFSET(Engine!$O$8,MATCH(B20,Engine!$O$8:Engine!$O$29,1)-1,0,2))</f>
        <v>10.798150943396228</v>
      </c>
      <c r="D20" s="27">
        <f ca="1">FORECAST(B20,OFFSET(Engine!$Q$8,MATCH(B20,Engine!$O$8:Engine!$O$29,1)-1,0,2),OFFSET(Engine!$O$8,MATCH(B20,Engine!$O$8:Engine!$O$29,1)-1,0,2))</f>
        <v>0.009981125602355576</v>
      </c>
      <c r="E20" s="15">
        <f t="shared" si="0"/>
        <v>0.07998112560235558</v>
      </c>
      <c r="F20" s="3">
        <f t="shared" si="12"/>
        <v>125.15815118856987</v>
      </c>
      <c r="G20" s="3">
        <f t="shared" si="7"/>
        <v>13.758221324013238</v>
      </c>
      <c r="H20" s="3">
        <f t="shared" si="8"/>
        <v>10.148454724423477</v>
      </c>
      <c r="I20" s="4">
        <f t="shared" si="9"/>
        <v>0.7441319795277883</v>
      </c>
      <c r="J20" s="4">
        <f t="shared" si="1"/>
        <v>2.4413705223941538</v>
      </c>
      <c r="K20" s="87">
        <f ca="1">FORECAST(I20,OFFSET('The atmosphere'!$C$6,MATCH(I20,'The atmosphere'!$B$6:'The atmosphere'!$B$39,1)-1,0,2),OFFSET('The atmosphere'!$B$6,MATCH(I20,'The atmosphere'!$B$6:'The atmosphere'!$B$39,1)-1,0,2))</f>
        <v>0.20282856332996535</v>
      </c>
      <c r="L20" s="31">
        <f t="shared" si="2"/>
        <v>1.2248624639047287</v>
      </c>
      <c r="M20" s="15">
        <f ca="1">FORECAST(I20,OFFSET('The atmosphere'!$D$6,MATCH(I20,'The atmosphere'!$B$6:'The atmosphere'!$B$39,1)-1,0,2),OFFSET('The atmosphere'!$B$6,MATCH(I20,'The atmosphere'!$B$6:'The atmosphere'!$B$39,1)-1,0,2))</f>
        <v>340.29702347208195</v>
      </c>
      <c r="N20" s="35">
        <f t="shared" si="3"/>
        <v>0.029822343495331978</v>
      </c>
      <c r="O20" s="15">
        <f ca="1">FORECAST(N20,OFFSET('Drag coefficient'!$C$8,MATCH(N20,'Drag coefficient'!$B$8:'Drag coefficient'!$B$33,1)-1,0,2),OFFSET('Drag coefficient'!$B$8,MATCH(N20,'Drag coefficient'!$B$8:'Drag coefficient'!$B$33,1)-1,0,2))</f>
        <v>0.5435266484757002</v>
      </c>
      <c r="P20" s="15">
        <f ca="1">FORECAST(N20,OFFSET('Drag coefficient'!$D$8,MATCH(N20,'Drag coefficient'!$B$8:'Drag coefficient'!$B$33,1)-1,0,2),OFFSET('Drag coefficient'!$B$8,MATCH(N20,'Drag coefficient'!$B$8:'Drag coefficient'!$B$33,1)-1,0,2))</f>
        <v>0.47331598908542005</v>
      </c>
      <c r="Q20" s="15">
        <f t="shared" si="10"/>
        <v>0.47331598908542005</v>
      </c>
      <c r="R20" s="3">
        <f t="shared" si="11"/>
        <v>63.07498664321444</v>
      </c>
      <c r="S20" s="4">
        <f t="shared" si="4"/>
        <v>0.016466070558914567</v>
      </c>
      <c r="T20" s="4">
        <f t="shared" si="5"/>
        <v>9.82022249836577</v>
      </c>
    </row>
    <row r="21" spans="2:20" ht="12.75">
      <c r="B21" s="4">
        <f t="shared" si="6"/>
        <v>0.2</v>
      </c>
      <c r="C21" s="15">
        <f ca="1">FORECAST(B21,OFFSET(Engine!$P$8,MATCH(B21,Engine!$O$8:Engine!$O$29,1)-1,0,2),OFFSET(Engine!$O$8,MATCH(B21,Engine!$O$8:Engine!$O$29,1)-1,0,2))</f>
        <v>12.845764705882353</v>
      </c>
      <c r="D21" s="27">
        <f ca="1">FORECAST(B21,OFFSET(Engine!$Q$8,MATCH(B21,Engine!$O$8:Engine!$O$29,1)-1,0,2),OFFSET(Engine!$O$8,MATCH(B21,Engine!$O$8:Engine!$O$29,1)-1,0,2))</f>
        <v>0.00923936191077861</v>
      </c>
      <c r="E21" s="15">
        <f t="shared" si="0"/>
        <v>0.07923936191077861</v>
      </c>
      <c r="F21" s="36">
        <f t="shared" si="12"/>
        <v>152.08540528506947</v>
      </c>
      <c r="G21" s="36">
        <f t="shared" si="7"/>
        <v>16.50309941743827</v>
      </c>
      <c r="H21" s="3">
        <f t="shared" si="8"/>
        <v>17.752724988676952</v>
      </c>
      <c r="I21" s="4">
        <f t="shared" si="9"/>
        <v>1.631768228961636</v>
      </c>
      <c r="J21" s="4">
        <f t="shared" si="1"/>
        <v>5.353554158624204</v>
      </c>
      <c r="K21" s="87">
        <f ca="1">FORECAST(I21,OFFSET('The atmosphere'!$C$6,MATCH(I21,'The atmosphere'!$B$6:'The atmosphere'!$B$39,1)-1,0,2),OFFSET('The atmosphere'!$B$6,MATCH(I21,'The atmosphere'!$B$6:'The atmosphere'!$B$39,1)-1,0,2))</f>
        <v>0.20274335025001972</v>
      </c>
      <c r="L21" s="31">
        <f t="shared" si="2"/>
        <v>1.2247580940485712</v>
      </c>
      <c r="M21" s="15">
        <f ca="1">FORECAST(I21,OFFSET('The atmosphere'!$D$6,MATCH(I21,'The atmosphere'!$B$6:'The atmosphere'!$B$39,1)-1,0,2),OFFSET('The atmosphere'!$B$6,MATCH(I21,'The atmosphere'!$B$6:'The atmosphere'!$B$39,1)-1,0,2))</f>
        <v>340.2934729270842</v>
      </c>
      <c r="N21" s="35">
        <f t="shared" si="3"/>
        <v>0.05216886717213317</v>
      </c>
      <c r="O21" s="15">
        <f ca="1">FORECAST(N21,OFFSET('Drag coefficient'!$C$8,MATCH(N21,'Drag coefficient'!$B$8:'Drag coefficient'!$B$33,1)-1,0,2),OFFSET('Drag coefficient'!$B$8,MATCH(N21,'Drag coefficient'!$B$8:'Drag coefficient'!$B$33,1)-1,0,2))</f>
        <v>0.5401746699241801</v>
      </c>
      <c r="P21" s="15">
        <f ca="1">FORECAST(N21,OFFSET('Drag coefficient'!$D$8,MATCH(N21,'Drag coefficient'!$B$8:'Drag coefficient'!$B$33,1)-1,0,2),OFFSET('Drag coefficient'!$B$8,MATCH(N21,'Drag coefficient'!$B$8:'Drag coefficient'!$B$33,1)-1,0,2))</f>
        <v>0.47130480195450797</v>
      </c>
      <c r="Q21" s="15">
        <f t="shared" si="10"/>
        <v>0.47130480195450797</v>
      </c>
      <c r="R21" s="3">
        <f t="shared" si="11"/>
        <v>192.99691782225295</v>
      </c>
      <c r="S21" s="4">
        <f t="shared" si="4"/>
        <v>0.050168817798945164</v>
      </c>
      <c r="T21" s="4">
        <f t="shared" si="5"/>
        <v>9.820219761975691</v>
      </c>
    </row>
    <row r="22" spans="2:20" ht="12.75">
      <c r="B22" s="4">
        <f t="shared" si="6"/>
        <v>0.25</v>
      </c>
      <c r="C22" s="15">
        <f ca="1">FORECAST(B22,OFFSET(Engine!$P$8,MATCH(B22,Engine!$O$8:Engine!$O$29,1)-1,0,2),OFFSET(Engine!$O$8,MATCH(B22,Engine!$O$8:Engine!$O$29,1)-1,0,2))</f>
        <v>6.120909090909092</v>
      </c>
      <c r="D22" s="27">
        <f ca="1">FORECAST(B22,OFFSET(Engine!$Q$8,MATCH(B22,Engine!$O$8:Engine!$O$29,1)-1,0,2),OFFSET(Engine!$O$8,MATCH(B22,Engine!$O$8:Engine!$O$29,1)-1,0,2))</f>
        <v>0.008690798629261646</v>
      </c>
      <c r="E22" s="15">
        <f t="shared" si="0"/>
        <v>0.07869079862926165</v>
      </c>
      <c r="F22" s="3">
        <f t="shared" si="12"/>
        <v>67.32654172549388</v>
      </c>
      <c r="G22" s="3">
        <f t="shared" si="7"/>
        <v>7.8630521636589075</v>
      </c>
      <c r="H22" s="3">
        <f t="shared" si="8"/>
        <v>21.119052074951647</v>
      </c>
      <c r="I22" s="4">
        <f t="shared" si="9"/>
        <v>2.6877208327092186</v>
      </c>
      <c r="J22" s="4">
        <f t="shared" si="1"/>
        <v>8.817955139577386</v>
      </c>
      <c r="K22" s="87">
        <f ca="1">FORECAST(I22,OFFSET('The atmosphere'!$C$6,MATCH(I22,'The atmosphere'!$B$6:'The atmosphere'!$B$39,1)-1,0,2),OFFSET('The atmosphere'!$B$6,MATCH(I22,'The atmosphere'!$B$6:'The atmosphere'!$B$39,1)-1,0,2))</f>
        <v>0.20264197880005994</v>
      </c>
      <c r="L22" s="31">
        <f t="shared" si="2"/>
        <v>1.2246339448374266</v>
      </c>
      <c r="M22" s="15">
        <f ca="1">FORECAST(I22,OFFSET('The atmosphere'!$D$6,MATCH(I22,'The atmosphere'!$B$6:'The atmosphere'!$B$39,1)-1,0,2),OFFSET('The atmosphere'!$B$6,MATCH(I22,'The atmosphere'!$B$6:'The atmosphere'!$B$39,1)-1,0,2))</f>
        <v>340.2892491166692</v>
      </c>
      <c r="N22" s="35">
        <f t="shared" si="3"/>
        <v>0.06206206081964968</v>
      </c>
      <c r="O22" s="15">
        <f ca="1">FORECAST(N22,OFFSET('Drag coefficient'!$C$8,MATCH(N22,'Drag coefficient'!$B$8:'Drag coefficient'!$B$33,1)-1,0,2),OFFSET('Drag coefficient'!$B$8,MATCH(N22,'Drag coefficient'!$B$8:'Drag coefficient'!$B$33,1)-1,0,2))</f>
        <v>0.5386906908770526</v>
      </c>
      <c r="P22" s="15">
        <f ca="1">FORECAST(N22,OFFSET('Drag coefficient'!$D$8,MATCH(N22,'Drag coefficient'!$B$8:'Drag coefficient'!$B$33,1)-1,0,2),OFFSET('Drag coefficient'!$B$8,MATCH(N22,'Drag coefficient'!$B$8:'Drag coefficient'!$B$33,1)-1,0,2))</f>
        <v>0.47041441452623145</v>
      </c>
      <c r="Q22" s="15">
        <f t="shared" si="10"/>
        <v>0.47041441452623145</v>
      </c>
      <c r="R22" s="3">
        <f t="shared" si="11"/>
        <v>273.10216290388854</v>
      </c>
      <c r="S22" s="4">
        <f t="shared" si="4"/>
        <v>0.07085775524920218</v>
      </c>
      <c r="T22" s="4">
        <f t="shared" si="5"/>
        <v>9.820216506704286</v>
      </c>
    </row>
    <row r="23" spans="2:20" ht="12.75">
      <c r="B23" s="4">
        <f t="shared" si="6"/>
        <v>0.3</v>
      </c>
      <c r="C23" s="15">
        <f ca="1">FORECAST(B23,OFFSET(Engine!$P$8,MATCH(B23,Engine!$O$8:Engine!$O$29,1)-1,0,2),OFFSET(Engine!$O$8,MATCH(B23,Engine!$O$8:Engine!$O$29,1)-1,0,2))</f>
        <v>5.43074358974359</v>
      </c>
      <c r="D23" s="27">
        <f ca="1">FORECAST(B23,OFFSET(Engine!$Q$8,MATCH(B23,Engine!$O$8:Engine!$O$29,1)-1,0,2),OFFSET(Engine!$O$8,MATCH(B23,Engine!$O$8:Engine!$O$29,1)-1,0,2))</f>
        <v>0.008341025669617776</v>
      </c>
      <c r="E23" s="15">
        <f t="shared" si="0"/>
        <v>0.07834102566961779</v>
      </c>
      <c r="F23" s="3">
        <f t="shared" si="12"/>
        <v>58.597139389276265</v>
      </c>
      <c r="G23" s="3">
        <f t="shared" si="7"/>
        <v>6.973204830711138</v>
      </c>
      <c r="H23" s="3">
        <f t="shared" si="8"/>
        <v>24.04890904441546</v>
      </c>
      <c r="I23" s="4">
        <f t="shared" si="9"/>
        <v>3.8901662849299914</v>
      </c>
      <c r="J23" s="4">
        <f t="shared" si="1"/>
        <v>12.762974252586863</v>
      </c>
      <c r="K23" s="87">
        <f ca="1">FORECAST(I23,OFFSET('The atmosphere'!$C$6,MATCH(I23,'The atmosphere'!$B$6:'The atmosphere'!$B$39,1)-1,0,2),OFFSET('The atmosphere'!$B$6,MATCH(I23,'The atmosphere'!$B$6:'The atmosphere'!$B$39,1)-1,0,2))</f>
        <v>0.20252654403664674</v>
      </c>
      <c r="L23" s="31">
        <f t="shared" si="2"/>
        <v>1.2244925876666592</v>
      </c>
      <c r="M23" s="15">
        <f ca="1">FORECAST(I23,OFFSET('The atmosphere'!$D$6,MATCH(I23,'The atmosphere'!$B$6:'The atmosphere'!$B$39,1)-1,0,2),OFFSET('The atmosphere'!$B$6,MATCH(I23,'The atmosphere'!$B$6:'The atmosphere'!$B$39,1)-1,0,2))</f>
        <v>340.28443933486034</v>
      </c>
      <c r="N23" s="35">
        <f t="shared" si="3"/>
        <v>0.07067296139495197</v>
      </c>
      <c r="O23" s="15">
        <f ca="1">FORECAST(N23,OFFSET('Drag coefficient'!$C$8,MATCH(N23,'Drag coefficient'!$B$8:'Drag coefficient'!$B$33,1)-1,0,2),OFFSET('Drag coefficient'!$B$8,MATCH(N23,'Drag coefficient'!$B$8:'Drag coefficient'!$B$33,1)-1,0,2))</f>
        <v>0.5373990557907572</v>
      </c>
      <c r="P23" s="15">
        <f ca="1">FORECAST(N23,OFFSET('Drag coefficient'!$D$8,MATCH(N23,'Drag coefficient'!$B$8:'Drag coefficient'!$B$33,1)-1,0,2),OFFSET('Drag coefficient'!$B$8,MATCH(N23,'Drag coefficient'!$B$8:'Drag coefficient'!$B$33,1)-1,0,2))</f>
        <v>0.46963943347445425</v>
      </c>
      <c r="Q23" s="15">
        <f t="shared" si="10"/>
        <v>0.46963943347445425</v>
      </c>
      <c r="R23" s="3">
        <f t="shared" si="11"/>
        <v>354.0926600956251</v>
      </c>
      <c r="S23" s="4">
        <f t="shared" si="4"/>
        <v>0.09171980214082327</v>
      </c>
      <c r="T23" s="4">
        <f t="shared" si="5"/>
        <v>9.820212799829372</v>
      </c>
    </row>
    <row r="24" spans="2:20" ht="12.75">
      <c r="B24" s="4">
        <f t="shared" si="6"/>
        <v>0.35</v>
      </c>
      <c r="C24" s="15">
        <f ca="1">FORECAST(B24,OFFSET(Engine!$P$8,MATCH(B24,Engine!$O$8:Engine!$O$29,1)-1,0,2),OFFSET(Engine!$O$8,MATCH(B24,Engine!$O$8:Engine!$O$29,1)-1,0,2))</f>
        <v>5.066641025641026</v>
      </c>
      <c r="D24" s="27">
        <f ca="1">FORECAST(B24,OFFSET(Engine!$Q$8,MATCH(B24,Engine!$O$8:Engine!$O$29,1)-1,0,2),OFFSET(Engine!$O$8,MATCH(B24,Engine!$O$8:Engine!$O$29,1)-1,0,2))</f>
        <v>0.008022833510965242</v>
      </c>
      <c r="E24" s="15">
        <f t="shared" si="0"/>
        <v>0.07802283351096526</v>
      </c>
      <c r="F24" s="3">
        <f t="shared" si="12"/>
        <v>53.94216290011277</v>
      </c>
      <c r="G24" s="3">
        <f t="shared" si="7"/>
        <v>6.498691427126683</v>
      </c>
      <c r="H24" s="3">
        <f t="shared" si="8"/>
        <v>26.7460171894211</v>
      </c>
      <c r="I24" s="4">
        <f t="shared" si="9"/>
        <v>5.2274671444010465</v>
      </c>
      <c r="J24" s="4">
        <f t="shared" si="1"/>
        <v>17.150431031365287</v>
      </c>
      <c r="K24" s="87">
        <f ca="1">FORECAST(I24,OFFSET('The atmosphere'!$C$6,MATCH(I24,'The atmosphere'!$B$6:'The atmosphere'!$B$39,1)-1,0,2),OFFSET('The atmosphere'!$B$6,MATCH(I24,'The atmosphere'!$B$6:'The atmosphere'!$B$39,1)-1,0,2))</f>
        <v>0.20239816315413753</v>
      </c>
      <c r="L24" s="31">
        <f t="shared" si="2"/>
        <v>1.2243353963180266</v>
      </c>
      <c r="M24" s="15">
        <f ca="1">FORECAST(I24,OFFSET('The atmosphere'!$D$6,MATCH(I24,'The atmosphere'!$B$6:'The atmosphere'!$B$39,1)-1,0,2),OFFSET('The atmosphere'!$B$6,MATCH(I24,'The atmosphere'!$B$6:'The atmosphere'!$B$39,1)-1,0,2))</f>
        <v>340.2790901314225</v>
      </c>
      <c r="N24" s="35">
        <f t="shared" si="3"/>
        <v>0.07860023717323113</v>
      </c>
      <c r="O24" s="15">
        <f ca="1">FORECAST(N24,OFFSET('Drag coefficient'!$C$8,MATCH(N24,'Drag coefficient'!$B$8:'Drag coefficient'!$B$33,1)-1,0,2),OFFSET('Drag coefficient'!$B$8,MATCH(N24,'Drag coefficient'!$B$8:'Drag coefficient'!$B$33,1)-1,0,2))</f>
        <v>0.5362099644240154</v>
      </c>
      <c r="P24" s="15">
        <f ca="1">FORECAST(N24,OFFSET('Drag coefficient'!$D$8,MATCH(N24,'Drag coefficient'!$B$8:'Drag coefficient'!$B$33,1)-1,0,2),OFFSET('Drag coefficient'!$B$8,MATCH(N24,'Drag coefficient'!$B$8:'Drag coefficient'!$B$33,1)-1,0,2))</f>
        <v>0.46892597865440916</v>
      </c>
      <c r="Q24" s="15">
        <f t="shared" si="10"/>
        <v>0.46892597865440916</v>
      </c>
      <c r="R24" s="3">
        <f t="shared" si="11"/>
        <v>437.9138173074311</v>
      </c>
      <c r="S24" s="4">
        <f t="shared" si="4"/>
        <v>0.11325948205217672</v>
      </c>
      <c r="T24" s="4">
        <f t="shared" si="5"/>
        <v>9.820208677227352</v>
      </c>
    </row>
    <row r="25" spans="2:20" ht="12.75">
      <c r="B25" s="4">
        <f t="shared" si="6"/>
        <v>0.39999999999999997</v>
      </c>
      <c r="C25" s="15">
        <f ca="1">FORECAST(B25,OFFSET(Engine!$P$8,MATCH(B25,Engine!$O$8:Engine!$O$29,1)-1,0,2),OFFSET(Engine!$O$8,MATCH(B25,Engine!$O$8:Engine!$O$29,1)-1,0,2))</f>
        <v>4.785857142857143</v>
      </c>
      <c r="D25" s="27">
        <f ca="1">FORECAST(B25,OFFSET(Engine!$Q$8,MATCH(B25,Engine!$O$8:Engine!$O$29,1)-1,0,2),OFFSET(Engine!$O$8,MATCH(B25,Engine!$O$8:Engine!$O$29,1)-1,0,2))</f>
        <v>0.007723732881831863</v>
      </c>
      <c r="E25" s="15">
        <f t="shared" si="0"/>
        <v>0.07772373288183188</v>
      </c>
      <c r="F25" s="3">
        <f t="shared" si="12"/>
        <v>50.297820752843904</v>
      </c>
      <c r="G25" s="3">
        <f t="shared" si="7"/>
        <v>6.127198853500907</v>
      </c>
      <c r="H25" s="3">
        <f t="shared" si="8"/>
        <v>29.260908227063297</v>
      </c>
      <c r="I25" s="4">
        <f t="shared" si="9"/>
        <v>6.6905125557542116</v>
      </c>
      <c r="J25" s="4">
        <f t="shared" si="1"/>
        <v>21.95043430829509</v>
      </c>
      <c r="K25" s="87">
        <f ca="1">FORECAST(I25,OFFSET('The atmosphere'!$C$6,MATCH(I25,'The atmosphere'!$B$6:'The atmosphere'!$B$39,1)-1,0,2),OFFSET('The atmosphere'!$B$6,MATCH(I25,'The atmosphere'!$B$6:'The atmosphere'!$B$39,1)-1,0,2))</f>
        <v>0.20225771079464763</v>
      </c>
      <c r="L25" s="31">
        <f t="shared" si="2"/>
        <v>1.224163447598391</v>
      </c>
      <c r="M25" s="15">
        <f ca="1">FORECAST(I25,OFFSET('The atmosphere'!$D$6,MATCH(I25,'The atmosphere'!$B$6:'The atmosphere'!$B$39,1)-1,0,2),OFFSET('The atmosphere'!$B$6,MATCH(I25,'The atmosphere'!$B$6:'The atmosphere'!$B$39,1)-1,0,2))</f>
        <v>340.27323794977707</v>
      </c>
      <c r="N25" s="35">
        <f t="shared" si="3"/>
        <v>0.08599238777450399</v>
      </c>
      <c r="O25" s="15">
        <f ca="1">FORECAST(N25,OFFSET('Drag coefficient'!$C$8,MATCH(N25,'Drag coefficient'!$B$8:'Drag coefficient'!$B$33,1)-1,0,2),OFFSET('Drag coefficient'!$B$8,MATCH(N25,'Drag coefficient'!$B$8:'Drag coefficient'!$B$33,1)-1,0,2))</f>
        <v>0.5351011418338244</v>
      </c>
      <c r="P25" s="15">
        <f ca="1">FORECAST(N25,OFFSET('Drag coefficient'!$D$8,MATCH(N25,'Drag coefficient'!$B$8:'Drag coefficient'!$B$33,1)-1,0,2),OFFSET('Drag coefficient'!$B$8,MATCH(N25,'Drag coefficient'!$B$8:'Drag coefficient'!$B$33,1)-1,0,2))</f>
        <v>0.46826068510029456</v>
      </c>
      <c r="Q25" s="15">
        <f t="shared" si="10"/>
        <v>0.46826068510029456</v>
      </c>
      <c r="R25" s="3">
        <f t="shared" si="11"/>
        <v>524.0648311450301</v>
      </c>
      <c r="S25" s="4">
        <f t="shared" si="4"/>
        <v>0.13534877876971682</v>
      </c>
      <c r="T25" s="4">
        <f t="shared" si="5"/>
        <v>9.82020416698574</v>
      </c>
    </row>
    <row r="26" spans="2:20" ht="12.75">
      <c r="B26" s="4">
        <f t="shared" si="6"/>
        <v>0.44999999999999996</v>
      </c>
      <c r="C26" s="15">
        <f ca="1">FORECAST(B26,OFFSET(Engine!$P$8,MATCH(B26,Engine!$O$8:Engine!$O$29,1)-1,0,2),OFFSET(Engine!$O$8,MATCH(B26,Engine!$O$8:Engine!$O$29,1)-1,0,2))</f>
        <v>4.560619047619047</v>
      </c>
      <c r="D26" s="27">
        <f ca="1">FORECAST(B26,OFFSET(Engine!$Q$8,MATCH(B26,Engine!$O$8:Engine!$O$29,1)-1,0,2),OFFSET(Engine!$O$8,MATCH(B26,Engine!$O$8:Engine!$O$29,1)-1,0,2))</f>
        <v>0.0074373599390445844</v>
      </c>
      <c r="E26" s="15">
        <f t="shared" si="0"/>
        <v>0.07743735993904459</v>
      </c>
      <c r="F26" s="3">
        <f t="shared" si="12"/>
        <v>47.326246491103795</v>
      </c>
      <c r="G26" s="3">
        <f t="shared" si="7"/>
        <v>5.82428608472006</v>
      </c>
      <c r="H26" s="3">
        <f t="shared" si="8"/>
        <v>31.627220551618485</v>
      </c>
      <c r="I26" s="4">
        <f t="shared" si="9"/>
        <v>8.271873583335136</v>
      </c>
      <c r="J26" s="4">
        <f t="shared" si="1"/>
        <v>27.138611008413413</v>
      </c>
      <c r="K26" s="87">
        <f ca="1">FORECAST(I26,OFFSET('The atmosphere'!$C$6,MATCH(I26,'The atmosphere'!$B$6:'The atmosphere'!$B$39,1)-1,0,2),OFFSET('The atmosphere'!$B$6,MATCH(I26,'The atmosphere'!$B$6:'The atmosphere'!$B$39,1)-1,0,2))</f>
        <v>0.20210590013599986</v>
      </c>
      <c r="L26" s="31">
        <f t="shared" si="2"/>
        <v>1.2239776206447315</v>
      </c>
      <c r="M26" s="15">
        <f ca="1">FORECAST(I26,OFFSET('The atmosphere'!$D$6,MATCH(I26,'The atmosphere'!$B$6:'The atmosphere'!$B$39,1)-1,0,2),OFFSET('The atmosphere'!$B$6,MATCH(I26,'The atmosphere'!$B$6:'The atmosphere'!$B$39,1)-1,0,2))</f>
        <v>340.2669125056667</v>
      </c>
      <c r="N26" s="35">
        <f t="shared" si="3"/>
        <v>0.09294826910651142</v>
      </c>
      <c r="O26" s="15">
        <f ca="1">FORECAST(N26,OFFSET('Drag coefficient'!$C$8,MATCH(N26,'Drag coefficient'!$B$8:'Drag coefficient'!$B$33,1)-1,0,2),OFFSET('Drag coefficient'!$B$8,MATCH(N26,'Drag coefficient'!$B$8:'Drag coefficient'!$B$33,1)-1,0,2))</f>
        <v>0.5340577596340234</v>
      </c>
      <c r="P26" s="15">
        <f ca="1">FORECAST(N26,OFFSET('Drag coefficient'!$D$8,MATCH(N26,'Drag coefficient'!$B$8:'Drag coefficient'!$B$33,1)-1,0,2),OFFSET('Drag coefficient'!$B$8,MATCH(N26,'Drag coefficient'!$B$8:'Drag coefficient'!$B$33,1)-1,0,2))</f>
        <v>0.4676346557804139</v>
      </c>
      <c r="Q26" s="15">
        <f t="shared" si="10"/>
        <v>0.4676346557804139</v>
      </c>
      <c r="R26" s="3">
        <f t="shared" si="11"/>
        <v>612.160828027453</v>
      </c>
      <c r="S26" s="4">
        <f t="shared" si="4"/>
        <v>0.15788971968377155</v>
      </c>
      <c r="T26" s="4">
        <f t="shared" si="5"/>
        <v>9.820199292007052</v>
      </c>
    </row>
    <row r="27" spans="2:20" ht="12.75">
      <c r="B27" s="4">
        <f t="shared" si="6"/>
        <v>0.49999999999999994</v>
      </c>
      <c r="C27" s="15">
        <f ca="1">FORECAST(B27,OFFSET(Engine!$P$8,MATCH(B27,Engine!$O$8:Engine!$O$29,1)-1,0,2),OFFSET(Engine!$O$8,MATCH(B27,Engine!$O$8:Engine!$O$29,1)-1,0,2))</f>
        <v>4.423765306122449</v>
      </c>
      <c r="D27" s="27">
        <f ca="1">FORECAST(B27,OFFSET(Engine!$Q$8,MATCH(B27,Engine!$O$8:Engine!$O$29,1)-1,0,2),OFFSET(Engine!$O$8,MATCH(B27,Engine!$O$8:Engine!$O$29,1)-1,0,2))</f>
        <v>0.007161119628398834</v>
      </c>
      <c r="E27" s="15">
        <f t="shared" si="0"/>
        <v>0.07716111962839885</v>
      </c>
      <c r="F27" s="3">
        <f t="shared" si="12"/>
        <v>45.4650999232293</v>
      </c>
      <c r="G27" s="3">
        <f t="shared" si="7"/>
        <v>5.634566760777706</v>
      </c>
      <c r="H27" s="3">
        <f t="shared" si="8"/>
        <v>33.90047554777995</v>
      </c>
      <c r="I27" s="4">
        <f t="shared" si="9"/>
        <v>9.966897360724133</v>
      </c>
      <c r="J27" s="4">
        <f t="shared" si="1"/>
        <v>32.69969586798455</v>
      </c>
      <c r="K27" s="87">
        <f ca="1">FORECAST(I27,OFFSET('The atmosphere'!$C$6,MATCH(I27,'The atmosphere'!$B$6:'The atmosphere'!$B$39,1)-1,0,2),OFFSET('The atmosphere'!$B$6,MATCH(I27,'The atmosphere'!$B$6:'The atmosphere'!$B$39,1)-1,0,2))</f>
        <v>0.20194317785337051</v>
      </c>
      <c r="L27" s="31">
        <f t="shared" si="2"/>
        <v>1.223778468416105</v>
      </c>
      <c r="M27" s="15">
        <f ca="1">FORECAST(I27,OFFSET('The atmosphere'!$D$6,MATCH(I27,'The atmosphere'!$B$6:'The atmosphere'!$B$39,1)-1,0,2),OFFSET('The atmosphere'!$B$6,MATCH(I27,'The atmosphere'!$B$6:'The atmosphere'!$B$39,1)-1,0,2))</f>
        <v>340.26013241055716</v>
      </c>
      <c r="N27" s="35">
        <f t="shared" si="3"/>
        <v>0.09963105376940165</v>
      </c>
      <c r="O27" s="15">
        <f ca="1">FORECAST(N27,OFFSET('Drag coefficient'!$C$8,MATCH(N27,'Drag coefficient'!$B$8:'Drag coefficient'!$B$33,1)-1,0,2),OFFSET('Drag coefficient'!$B$8,MATCH(N27,'Drag coefficient'!$B$8:'Drag coefficient'!$B$33,1)-1,0,2))</f>
        <v>0.5330553419345898</v>
      </c>
      <c r="P27" s="15">
        <f ca="1">FORECAST(N27,OFFSET('Drag coefficient'!$D$8,MATCH(N27,'Drag coefficient'!$B$8:'Drag coefficient'!$B$33,1)-1,0,2),OFFSET('Drag coefficient'!$B$8,MATCH(N27,'Drag coefficient'!$B$8:'Drag coefficient'!$B$33,1)-1,0,2))</f>
        <v>0.4670332051607538</v>
      </c>
      <c r="Q27" s="15">
        <f t="shared" si="10"/>
        <v>0.4670332051607538</v>
      </c>
      <c r="R27" s="3">
        <f t="shared" si="11"/>
        <v>703.2089556006481</v>
      </c>
      <c r="S27" s="4">
        <f t="shared" si="4"/>
        <v>0.18113975724676865</v>
      </c>
      <c r="T27" s="4">
        <f t="shared" si="5"/>
        <v>9.820194066635821</v>
      </c>
    </row>
    <row r="28" spans="2:20" ht="12.75">
      <c r="B28" s="4">
        <f t="shared" si="6"/>
        <v>0.5499999999999999</v>
      </c>
      <c r="C28" s="15">
        <f ca="1">FORECAST(B28,OFFSET(Engine!$P$8,MATCH(B28,Engine!$O$8:Engine!$O$29,1)-1,0,2),OFFSET(Engine!$O$8,MATCH(B28,Engine!$O$8:Engine!$O$29,1)-1,0,2))</f>
        <v>4.375295918367346</v>
      </c>
      <c r="D28" s="27">
        <f ca="1">FORECAST(B28,OFFSET(Engine!$Q$8,MATCH(B28,Engine!$O$8:Engine!$O$29,1)-1,0,2),OFFSET(Engine!$O$8,MATCH(B28,Engine!$O$8:Engine!$O$29,1)-1,0,2))</f>
        <v>0.006895011949894612</v>
      </c>
      <c r="E28" s="15">
        <f t="shared" si="0"/>
        <v>0.07689501194989462</v>
      </c>
      <c r="F28" s="3">
        <f t="shared" si="12"/>
        <v>44.72373608911371</v>
      </c>
      <c r="G28" s="3">
        <f t="shared" si="7"/>
        <v>5.55899450449681</v>
      </c>
      <c r="H28" s="3">
        <f t="shared" si="8"/>
        <v>36.13666235223563</v>
      </c>
      <c r="I28" s="4">
        <f t="shared" si="9"/>
        <v>11.773730478335914</v>
      </c>
      <c r="J28" s="4">
        <f t="shared" si="1"/>
        <v>38.62760816523881</v>
      </c>
      <c r="K28" s="87">
        <f ca="1">FORECAST(I28,OFFSET('The atmosphere'!$C$6,MATCH(I28,'The atmosphere'!$B$6:'The atmosphere'!$B$39,1)-1,0,2),OFFSET('The atmosphere'!$B$6,MATCH(I28,'The atmosphere'!$B$6:'The atmosphere'!$B$39,1)-1,0,2))</f>
        <v>0.20176972187407977</v>
      </c>
      <c r="L28" s="31">
        <f t="shared" si="2"/>
        <v>1.2235662151322637</v>
      </c>
      <c r="M28" s="15">
        <f ca="1">FORECAST(I28,OFFSET('The atmosphere'!$D$6,MATCH(I28,'The atmosphere'!$B$6:'The atmosphere'!$B$39,1)-1,0,2),OFFSET('The atmosphere'!$B$6,MATCH(I28,'The atmosphere'!$B$6:'The atmosphere'!$B$39,1)-1,0,2))</f>
        <v>340.2529050780867</v>
      </c>
      <c r="N28" s="35">
        <f t="shared" si="3"/>
        <v>0.10620530144758766</v>
      </c>
      <c r="O28" s="15">
        <f ca="1">FORECAST(N28,OFFSET('Drag coefficient'!$C$8,MATCH(N28,'Drag coefficient'!$B$8:'Drag coefficient'!$B$33,1)-1,0,2),OFFSET('Drag coefficient'!$B$8,MATCH(N28,'Drag coefficient'!$B$8:'Drag coefficient'!$B$33,1)-1,0,2))</f>
        <v>0.5320692047828619</v>
      </c>
      <c r="P28" s="15">
        <f ca="1">FORECAST(N28,OFFSET('Drag coefficient'!$D$8,MATCH(N28,'Drag coefficient'!$B$8:'Drag coefficient'!$B$33,1)-1,0,2),OFFSET('Drag coefficient'!$B$8,MATCH(N28,'Drag coefficient'!$B$8:'Drag coefficient'!$B$33,1)-1,0,2))</f>
        <v>0.4664415228697171</v>
      </c>
      <c r="Q28" s="15">
        <f t="shared" si="10"/>
        <v>0.4664415228697171</v>
      </c>
      <c r="R28" s="3">
        <f t="shared" si="11"/>
        <v>798.9020891679241</v>
      </c>
      <c r="S28" s="4">
        <f t="shared" si="4"/>
        <v>0.20552865997583789</v>
      </c>
      <c r="T28" s="4">
        <f t="shared" si="5"/>
        <v>9.820188496586521</v>
      </c>
    </row>
    <row r="29" spans="2:20" ht="12.75">
      <c r="B29" s="4">
        <f t="shared" si="6"/>
        <v>0.6</v>
      </c>
      <c r="C29" s="15">
        <f ca="1">FORECAST(B29,OFFSET(Engine!$P$8,MATCH(B29,Engine!$O$8:Engine!$O$29,1)-1,0,2),OFFSET(Engine!$O$8,MATCH(B29,Engine!$O$8:Engine!$O$29,1)-1,0,2))</f>
        <v>4.326826530612244</v>
      </c>
      <c r="D29" s="27">
        <f ca="1">FORECAST(B29,OFFSET(Engine!$Q$8,MATCH(B29,Engine!$O$8:Engine!$O$29,1)-1,0,2),OFFSET(Engine!$O$8,MATCH(B29,Engine!$O$8:Engine!$O$29,1)-1,0,2))</f>
        <v>0.006628904271390391</v>
      </c>
      <c r="E29" s="15">
        <f t="shared" si="0"/>
        <v>0.0766289042713904</v>
      </c>
      <c r="F29" s="3">
        <f t="shared" si="12"/>
        <v>43.96236144097149</v>
      </c>
      <c r="G29" s="3">
        <f t="shared" si="7"/>
        <v>5.481382409884963</v>
      </c>
      <c r="H29" s="3">
        <f t="shared" si="8"/>
        <v>38.334780424284205</v>
      </c>
      <c r="I29" s="4">
        <f t="shared" si="9"/>
        <v>13.690469499550124</v>
      </c>
      <c r="J29" s="4">
        <f t="shared" si="1"/>
        <v>44.91610304820903</v>
      </c>
      <c r="K29" s="87">
        <f ca="1">FORECAST(I29,OFFSET('The atmosphere'!$C$6,MATCH(I29,'The atmosphere'!$B$6:'The atmosphere'!$B$39,1)-1,0,2),OFFSET('The atmosphere'!$B$6,MATCH(I29,'The atmosphere'!$B$6:'The atmosphere'!$B$39,1)-1,0,2))</f>
        <v>0.20158571492804322</v>
      </c>
      <c r="L29" s="31">
        <f t="shared" si="2"/>
        <v>1.2233410911625662</v>
      </c>
      <c r="M29" s="15">
        <f ca="1">FORECAST(I29,OFFSET('The atmosphere'!$D$6,MATCH(I29,'The atmosphere'!$B$6:'The atmosphere'!$B$39,1)-1,0,2),OFFSET('The atmosphere'!$B$6,MATCH(I29,'The atmosphere'!$B$6:'The atmosphere'!$B$39,1)-1,0,2))</f>
        <v>340.24523812200187</v>
      </c>
      <c r="N29" s="35">
        <f t="shared" si="3"/>
        <v>0.1126680879822879</v>
      </c>
      <c r="O29" s="15">
        <f ca="1">FORECAST(N29,OFFSET('Drag coefficient'!$C$8,MATCH(N29,'Drag coefficient'!$B$8:'Drag coefficient'!$B$33,1)-1,0,2),OFFSET('Drag coefficient'!$B$8,MATCH(N29,'Drag coefficient'!$B$8:'Drag coefficient'!$B$33,1)-1,0,2))</f>
        <v>0.5310997868026568</v>
      </c>
      <c r="P29" s="15">
        <f ca="1">FORECAST(N29,OFFSET('Drag coefficient'!$D$8,MATCH(N29,'Drag coefficient'!$B$8:'Drag coefficient'!$B$33,1)-1,0,2),OFFSET('Drag coefficient'!$B$8,MATCH(N29,'Drag coefficient'!$B$8:'Drag coefficient'!$B$33,1)-1,0,2))</f>
        <v>0.465859872081594</v>
      </c>
      <c r="Q29" s="15">
        <f t="shared" si="10"/>
        <v>0.465859872081594</v>
      </c>
      <c r="R29" s="3">
        <f t="shared" si="11"/>
        <v>898.8837472721436</v>
      </c>
      <c r="S29" s="4">
        <f t="shared" si="4"/>
        <v>0.2309619620928327</v>
      </c>
      <c r="T29" s="4">
        <f t="shared" si="5"/>
        <v>9.820182587727876</v>
      </c>
    </row>
    <row r="30" spans="2:20" ht="12.75">
      <c r="B30" s="4">
        <f t="shared" si="6"/>
        <v>0.65</v>
      </c>
      <c r="C30" s="15">
        <f ca="1">FORECAST(B30,OFFSET(Engine!$P$8,MATCH(B30,Engine!$O$8:Engine!$O$29,1)-1,0,2),OFFSET(Engine!$O$8,MATCH(B30,Engine!$O$8:Engine!$O$29,1)-1,0,2))</f>
        <v>4.278357142857142</v>
      </c>
      <c r="D30" s="27">
        <f ca="1">FORECAST(B30,OFFSET(Engine!$Q$8,MATCH(B30,Engine!$O$8:Engine!$O$29,1)-1,0,2),OFFSET(Engine!$O$8,MATCH(B30,Engine!$O$8:Engine!$O$29,1)-1,0,2))</f>
        <v>0.006362796592886169</v>
      </c>
      <c r="E30" s="15">
        <f t="shared" si="0"/>
        <v>0.07636279659288618</v>
      </c>
      <c r="F30" s="3">
        <f t="shared" si="12"/>
        <v>43.18200383483377</v>
      </c>
      <c r="G30" s="3">
        <f t="shared" si="7"/>
        <v>5.401835253296001</v>
      </c>
      <c r="H30" s="3">
        <f t="shared" si="8"/>
        <v>40.49388061602589</v>
      </c>
      <c r="I30" s="4">
        <f t="shared" si="9"/>
        <v>15.715163530351418</v>
      </c>
      <c r="J30" s="4">
        <f t="shared" si="1"/>
        <v>51.558779965282845</v>
      </c>
      <c r="K30" s="87">
        <f ca="1">FORECAST(I30,OFFSET('The atmosphere'!$C$6,MATCH(I30,'The atmosphere'!$B$6:'The atmosphere'!$B$39,1)-1,0,2),OFFSET('The atmosphere'!$B$6,MATCH(I30,'The atmosphere'!$B$6:'The atmosphere'!$B$39,1)-1,0,2))</f>
        <v>0.2013913443010863</v>
      </c>
      <c r="L30" s="31">
        <f t="shared" si="2"/>
        <v>1.2231033326950744</v>
      </c>
      <c r="M30" s="15">
        <f ca="1">FORECAST(I30,OFFSET('The atmosphere'!$D$6,MATCH(I30,'The atmosphere'!$B$6:'The atmosphere'!$B$39,1)-1,0,2),OFFSET('The atmosphere'!$B$6,MATCH(I30,'The atmosphere'!$B$6:'The atmosphere'!$B$39,1)-1,0,2))</f>
        <v>340.2371393458787</v>
      </c>
      <c r="N30" s="35">
        <f t="shared" si="3"/>
        <v>0.11901663849477812</v>
      </c>
      <c r="O30" s="15">
        <f ca="1">FORECAST(N30,OFFSET('Drag coefficient'!$C$8,MATCH(N30,'Drag coefficient'!$B$8:'Drag coefficient'!$B$33,1)-1,0,2),OFFSET('Drag coefficient'!$B$8,MATCH(N30,'Drag coefficient'!$B$8:'Drag coefficient'!$B$33,1)-1,0,2))</f>
        <v>0.5301475042257833</v>
      </c>
      <c r="P30" s="15">
        <f ca="1">FORECAST(N30,OFFSET('Drag coefficient'!$D$8,MATCH(N30,'Drag coefficient'!$B$8:'Drag coefficient'!$B$33,1)-1,0,2),OFFSET('Drag coefficient'!$B$8,MATCH(N30,'Drag coefficient'!$B$8:'Drag coefficient'!$B$33,1)-1,0,2))</f>
        <v>0.46528850253546994</v>
      </c>
      <c r="Q30" s="15">
        <f t="shared" si="10"/>
        <v>0.46528850253546994</v>
      </c>
      <c r="R30" s="3">
        <f t="shared" si="11"/>
        <v>1002.7945157504604</v>
      </c>
      <c r="S30" s="4">
        <f t="shared" si="4"/>
        <v>0.2573450982344321</v>
      </c>
      <c r="T30" s="4">
        <f t="shared" si="5"/>
        <v>9.820176346074948</v>
      </c>
    </row>
    <row r="31" spans="2:20" ht="12.75">
      <c r="B31" s="4">
        <f t="shared" si="6"/>
        <v>0.7000000000000001</v>
      </c>
      <c r="C31" s="15">
        <f ca="1">FORECAST(B31,OFFSET(Engine!$P$8,MATCH(B31,Engine!$O$8:Engine!$O$29,1)-1,0,2),OFFSET(Engine!$O$8,MATCH(B31,Engine!$O$8:Engine!$O$29,1)-1,0,2))</f>
        <v>4.288782122905028</v>
      </c>
      <c r="D31" s="27">
        <f ca="1">FORECAST(B31,OFFSET(Engine!$Q$8,MATCH(B31,Engine!$O$8:Engine!$O$29,1)-1,0,2),OFFSET(Engine!$O$8,MATCH(B31,Engine!$O$8:Engine!$O$29,1)-1,0,2))</f>
        <v>0.006096688914381945</v>
      </c>
      <c r="E31" s="15">
        <f t="shared" si="0"/>
        <v>0.07609668891438195</v>
      </c>
      <c r="F31" s="3">
        <f t="shared" si="12"/>
        <v>43.15764807945891</v>
      </c>
      <c r="G31" s="3">
        <f t="shared" si="7"/>
        <v>5.3993525055513665</v>
      </c>
      <c r="H31" s="3">
        <f t="shared" si="8"/>
        <v>42.65176301999884</v>
      </c>
      <c r="I31" s="4">
        <f t="shared" si="9"/>
        <v>17.84775168135136</v>
      </c>
      <c r="J31" s="4">
        <f t="shared" si="1"/>
        <v>58.555439148727984</v>
      </c>
      <c r="K31" s="87">
        <f ca="1">FORECAST(I31,OFFSET('The atmosphere'!$C$6,MATCH(I31,'The atmosphere'!$B$6:'The atmosphere'!$B$39,1)-1,0,2),OFFSET('The atmosphere'!$B$6,MATCH(I31,'The atmosphere'!$B$6:'The atmosphere'!$B$39,1)-1,0,2))</f>
        <v>0.2011866158385903</v>
      </c>
      <c r="L31" s="31">
        <f t="shared" si="2"/>
        <v>1.2228529542609685</v>
      </c>
      <c r="M31" s="15">
        <f ca="1">FORECAST(I31,OFFSET('The atmosphere'!$D$6,MATCH(I31,'The atmosphere'!$B$6:'The atmosphere'!$B$39,1)-1,0,2),OFFSET('The atmosphere'!$B$6,MATCH(I31,'The atmosphere'!$B$6:'The atmosphere'!$B$39,1)-1,0,2))</f>
        <v>340.2286089932747</v>
      </c>
      <c r="N31" s="35">
        <f t="shared" si="3"/>
        <v>0.1253620709504824</v>
      </c>
      <c r="O31" s="15">
        <f ca="1">FORECAST(N31,OFFSET('Drag coefficient'!$C$8,MATCH(N31,'Drag coefficient'!$B$8:'Drag coefficient'!$B$33,1)-1,0,2),OFFSET('Drag coefficient'!$B$8,MATCH(N31,'Drag coefficient'!$B$8:'Drag coefficient'!$B$33,1)-1,0,2))</f>
        <v>0.5291956893574277</v>
      </c>
      <c r="P31" s="15">
        <f ca="1">FORECAST(N31,OFFSET('Drag coefficient'!$D$8,MATCH(N31,'Drag coefficient'!$B$8:'Drag coefficient'!$B$33,1)-1,0,2),OFFSET('Drag coefficient'!$B$8,MATCH(N31,'Drag coefficient'!$B$8:'Drag coefficient'!$B$33,1)-1,0,2))</f>
        <v>0.4647174136144565</v>
      </c>
      <c r="Q31" s="15">
        <f t="shared" si="10"/>
        <v>0.4647174136144565</v>
      </c>
      <c r="R31" s="3">
        <f t="shared" si="11"/>
        <v>1112.2904706377735</v>
      </c>
      <c r="S31" s="4">
        <f t="shared" si="4"/>
        <v>0.2850944692081016</v>
      </c>
      <c r="T31" s="4">
        <f t="shared" si="5"/>
        <v>9.820169771816396</v>
      </c>
    </row>
    <row r="32" spans="2:20" ht="12.75">
      <c r="B32" s="4">
        <f t="shared" si="6"/>
        <v>0.7500000000000001</v>
      </c>
      <c r="C32" s="15">
        <f ca="1">FORECAST(B32,OFFSET(Engine!$P$8,MATCH(B32,Engine!$O$8:Engine!$O$29,1)-1,0,2),OFFSET(Engine!$O$8,MATCH(B32,Engine!$O$8:Engine!$O$29,1)-1,0,2))</f>
        <v>4.341854748603351</v>
      </c>
      <c r="D32" s="27">
        <f ca="1">FORECAST(B32,OFFSET(Engine!$Q$8,MATCH(B32,Engine!$O$8:Engine!$O$29,1)-1,0,2),OFFSET(Engine!$O$8,MATCH(B32,Engine!$O$8:Engine!$O$29,1)-1,0,2))</f>
        <v>0.005830581235877723</v>
      </c>
      <c r="E32" s="15">
        <f t="shared" si="0"/>
        <v>0.07583058123587773</v>
      </c>
      <c r="F32" s="3">
        <f t="shared" si="12"/>
        <v>43.67751168174306</v>
      </c>
      <c r="G32" s="3">
        <f t="shared" si="7"/>
        <v>5.45234573718074</v>
      </c>
      <c r="H32" s="3">
        <f t="shared" si="8"/>
        <v>44.83563860408599</v>
      </c>
      <c r="I32" s="4">
        <f t="shared" si="9"/>
        <v>20.089533611555662</v>
      </c>
      <c r="J32" s="4">
        <f t="shared" si="1"/>
        <v>65.91034455880016</v>
      </c>
      <c r="K32" s="87">
        <f ca="1">FORECAST(I32,OFFSET('The atmosphere'!$C$6,MATCH(I32,'The atmosphere'!$B$6:'The atmosphere'!$B$39,1)-1,0,2),OFFSET('The atmosphere'!$B$6,MATCH(I32,'The atmosphere'!$B$6:'The atmosphere'!$B$39,1)-1,0,2))</f>
        <v>0.20097140477329067</v>
      </c>
      <c r="L32" s="31">
        <f t="shared" si="2"/>
        <v>1.222589811090654</v>
      </c>
      <c r="M32" s="15">
        <f ca="1">FORECAST(I32,OFFSET('The atmosphere'!$D$6,MATCH(I32,'The atmosphere'!$B$6:'The atmosphere'!$B$39,1)-1,0,2),OFFSET('The atmosphere'!$B$6,MATCH(I32,'The atmosphere'!$B$6:'The atmosphere'!$B$39,1)-1,0,2))</f>
        <v>340.21964186555385</v>
      </c>
      <c r="N32" s="35">
        <f t="shared" si="3"/>
        <v>0.13178439186589908</v>
      </c>
      <c r="O32" s="15">
        <f ca="1">FORECAST(N32,OFFSET('Drag coefficient'!$C$8,MATCH(N32,'Drag coefficient'!$B$8:'Drag coefficient'!$B$33,1)-1,0,2),OFFSET('Drag coefficient'!$B$8,MATCH(N32,'Drag coefficient'!$B$8:'Drag coefficient'!$B$33,1)-1,0,2))</f>
        <v>0.5282323412201152</v>
      </c>
      <c r="P32" s="15">
        <f ca="1">FORECAST(N32,OFFSET('Drag coefficient'!$D$8,MATCH(N32,'Drag coefficient'!$B$8:'Drag coefficient'!$B$33,1)-1,0,2),OFFSET('Drag coefficient'!$B$8,MATCH(N32,'Drag coefficient'!$B$8:'Drag coefficient'!$B$33,1)-1,0,2))</f>
        <v>0.46413940473206905</v>
      </c>
      <c r="Q32" s="15">
        <f t="shared" si="10"/>
        <v>0.46413940473206905</v>
      </c>
      <c r="R32" s="3">
        <f t="shared" si="11"/>
        <v>1228.8461020993464</v>
      </c>
      <c r="S32" s="4">
        <f t="shared" si="4"/>
        <v>0.3145774345938705</v>
      </c>
      <c r="T32" s="4">
        <f t="shared" si="5"/>
        <v>9.820162860946693</v>
      </c>
    </row>
    <row r="33" spans="2:20" ht="12.75">
      <c r="B33" s="4">
        <f t="shared" si="6"/>
        <v>0.8000000000000002</v>
      </c>
      <c r="C33" s="15">
        <f ca="1">FORECAST(B33,OFFSET(Engine!$P$8,MATCH(B33,Engine!$O$8:Engine!$O$29,1)-1,0,2),OFFSET(Engine!$O$8,MATCH(B33,Engine!$O$8:Engine!$O$29,1)-1,0,2))</f>
        <v>4.394927374301676</v>
      </c>
      <c r="D33" s="27">
        <f ca="1">FORECAST(B33,OFFSET(Engine!$Q$8,MATCH(B33,Engine!$O$8:Engine!$O$29,1)-1,0,2),OFFSET(Engine!$O$8,MATCH(B33,Engine!$O$8:Engine!$O$29,1)-1,0,2))</f>
        <v>0.005564473557373501</v>
      </c>
      <c r="E33" s="15">
        <f t="shared" si="0"/>
        <v>0.0755644735573735</v>
      </c>
      <c r="F33" s="3">
        <f t="shared" si="12"/>
        <v>44.1780951512624</v>
      </c>
      <c r="G33" s="3">
        <f t="shared" si="7"/>
        <v>5.503373613788216</v>
      </c>
      <c r="H33" s="3">
        <f t="shared" si="8"/>
        <v>47.04454336164911</v>
      </c>
      <c r="I33" s="4">
        <f t="shared" si="9"/>
        <v>22.441760779638116</v>
      </c>
      <c r="J33" s="4">
        <f t="shared" si="1"/>
        <v>73.62760201866011</v>
      </c>
      <c r="K33" s="87">
        <f ca="1">FORECAST(I33,OFFSET('The atmosphere'!$C$6,MATCH(I33,'The atmosphere'!$B$6:'The atmosphere'!$B$39,1)-1,0,2),OFFSET('The atmosphere'!$B$6,MATCH(I33,'The atmosphere'!$B$6:'The atmosphere'!$B$39,1)-1,0,2))</f>
        <v>0.20074559096515476</v>
      </c>
      <c r="L33" s="31">
        <f t="shared" si="2"/>
        <v>1.222313764598351</v>
      </c>
      <c r="M33" s="15">
        <f ca="1">FORECAST(I33,OFFSET('The atmosphere'!$D$6,MATCH(I33,'The atmosphere'!$B$6:'The atmosphere'!$B$39,1)-1,0,2),OFFSET('The atmosphere'!$B$6,MATCH(I33,'The atmosphere'!$B$6:'The atmosphere'!$B$39,1)-1,0,2))</f>
        <v>340.2102329568815</v>
      </c>
      <c r="N33" s="35">
        <f t="shared" si="3"/>
        <v>0.1382808005296289</v>
      </c>
      <c r="O33" s="15">
        <f ca="1">FORECAST(N33,OFFSET('Drag coefficient'!$C$8,MATCH(N33,'Drag coefficient'!$B$8:'Drag coefficient'!$B$33,1)-1,0,2),OFFSET('Drag coefficient'!$B$8,MATCH(N33,'Drag coefficient'!$B$8:'Drag coefficient'!$B$33,1)-1,0,2))</f>
        <v>0.5272578799205557</v>
      </c>
      <c r="P33" s="15">
        <f ca="1">FORECAST(N33,OFFSET('Drag coefficient'!$D$8,MATCH(N33,'Drag coefficient'!$B$8:'Drag coefficient'!$B$33,1)-1,0,2),OFFSET('Drag coefficient'!$B$8,MATCH(N33,'Drag coefficient'!$B$8:'Drag coefficient'!$B$33,1)-1,0,2))</f>
        <v>0.4635547279523333</v>
      </c>
      <c r="Q33" s="15">
        <f t="shared" si="10"/>
        <v>0.4635547279523333</v>
      </c>
      <c r="R33" s="3">
        <f t="shared" si="11"/>
        <v>1352.6057259130766</v>
      </c>
      <c r="S33" s="4">
        <f t="shared" si="4"/>
        <v>0.3458229934703296</v>
      </c>
      <c r="T33" s="4">
        <f t="shared" si="5"/>
        <v>9.820155609608962</v>
      </c>
    </row>
    <row r="34" spans="2:20" ht="12.75">
      <c r="B34" s="4">
        <f t="shared" si="6"/>
        <v>0.8500000000000002</v>
      </c>
      <c r="C34" s="15">
        <f ca="1">FORECAST(B34,OFFSET(Engine!$P$8,MATCH(B34,Engine!$O$8:Engine!$O$29,1)-1,0,2),OFFSET(Engine!$O$8,MATCH(B34,Engine!$O$8:Engine!$O$29,1)-1,0,2))</f>
        <v>4.448</v>
      </c>
      <c r="D34" s="27">
        <f ca="1">FORECAST(B34,OFFSET(Engine!$Q$8,MATCH(B34,Engine!$O$8:Engine!$O$29,1)-1,0,2),OFFSET(Engine!$O$8,MATCH(B34,Engine!$O$8:Engine!$O$29,1)-1,0,2))</f>
        <v>0.005298365878869281</v>
      </c>
      <c r="E34" s="15">
        <f t="shared" si="0"/>
        <v>0.07529836587886929</v>
      </c>
      <c r="F34" s="3">
        <f t="shared" si="12"/>
        <v>44.658808955555</v>
      </c>
      <c r="G34" s="3">
        <f t="shared" si="7"/>
        <v>5.552376040321611</v>
      </c>
      <c r="H34" s="3">
        <f t="shared" si="8"/>
        <v>49.27748380942686</v>
      </c>
      <c r="I34" s="4">
        <f t="shared" si="9"/>
        <v>24.90563497010946</v>
      </c>
      <c r="J34" s="4">
        <f t="shared" si="1"/>
        <v>81.71115437898422</v>
      </c>
      <c r="K34" s="87">
        <f ca="1">FORECAST(I34,OFFSET('The atmosphere'!$C$6,MATCH(I34,'The atmosphere'!$B$6:'The atmosphere'!$B$39,1)-1,0,2),OFFSET('The atmosphere'!$B$6,MATCH(I34,'The atmosphere'!$B$6:'The atmosphere'!$B$39,1)-1,0,2))</f>
        <v>0.20050905904286953</v>
      </c>
      <c r="L34" s="31">
        <f t="shared" si="2"/>
        <v>1.2220246825638874</v>
      </c>
      <c r="M34" s="15">
        <f ca="1">FORECAST(I34,OFFSET('The atmosphere'!$D$6,MATCH(I34,'The atmosphere'!$B$6:'The atmosphere'!$B$39,1)-1,0,2),OFFSET('The atmosphere'!$B$6,MATCH(I34,'The atmosphere'!$B$6:'The atmosphere'!$B$39,1)-1,0,2))</f>
        <v>340.2003774601196</v>
      </c>
      <c r="N34" s="35">
        <f t="shared" si="3"/>
        <v>0.14484841015558095</v>
      </c>
      <c r="O34" s="15">
        <f ca="1">FORECAST(N34,OFFSET('Drag coefficient'!$C$8,MATCH(N34,'Drag coefficient'!$B$8:'Drag coefficient'!$B$33,1)-1,0,2),OFFSET('Drag coefficient'!$B$8,MATCH(N34,'Drag coefficient'!$B$8:'Drag coefficient'!$B$33,1)-1,0,2))</f>
        <v>0.5262727384766629</v>
      </c>
      <c r="P34" s="15">
        <f ca="1">FORECAST(N34,OFFSET('Drag coefficient'!$D$8,MATCH(N34,'Drag coefficient'!$B$8:'Drag coefficient'!$B$33,1)-1,0,2),OFFSET('Drag coefficient'!$B$8,MATCH(N34,'Drag coefficient'!$B$8:'Drag coefficient'!$B$33,1)-1,0,2))</f>
        <v>0.4629636430859977</v>
      </c>
      <c r="Q34" s="15">
        <f t="shared" si="10"/>
        <v>0.4629636430859977</v>
      </c>
      <c r="R34" s="3">
        <f t="shared" si="11"/>
        <v>1483.70318883924</v>
      </c>
      <c r="S34" s="4">
        <f t="shared" si="4"/>
        <v>0.37885720084210983</v>
      </c>
      <c r="T34" s="4">
        <f t="shared" si="5"/>
        <v>9.820148014099539</v>
      </c>
    </row>
    <row r="35" spans="2:20" ht="12.75">
      <c r="B35" s="4">
        <f t="shared" si="6"/>
        <v>0.9000000000000002</v>
      </c>
      <c r="C35" s="15">
        <f ca="1">FORECAST(B35,OFFSET(Engine!$P$8,MATCH(B35,Engine!$O$8:Engine!$O$29,1)-1,0,2),OFFSET(Engine!$O$8,MATCH(B35,Engine!$O$8:Engine!$O$29,1)-1,0,2))</f>
        <v>4.4256995305164315</v>
      </c>
      <c r="D35" s="27">
        <f ca="1">FORECAST(B35,OFFSET(Engine!$Q$8,MATCH(B35,Engine!$O$8:Engine!$O$29,1)-1,0,2),OFFSET(Engine!$O$8,MATCH(B35,Engine!$O$8:Engine!$O$29,1)-1,0,2))</f>
        <v>0.005029354429464772</v>
      </c>
      <c r="E35" s="15">
        <f t="shared" si="0"/>
        <v>0.07502935442946478</v>
      </c>
      <c r="F35" s="3">
        <f t="shared" si="12"/>
        <v>44.116639266654225</v>
      </c>
      <c r="G35" s="3">
        <f t="shared" si="7"/>
        <v>5.497108997620206</v>
      </c>
      <c r="H35" s="3">
        <f t="shared" si="8"/>
        <v>51.483315772759575</v>
      </c>
      <c r="I35" s="4">
        <f t="shared" si="9"/>
        <v>27.479800758747437</v>
      </c>
      <c r="J35" s="4">
        <f t="shared" si="1"/>
        <v>90.15655472332135</v>
      </c>
      <c r="K35" s="87">
        <f ca="1">FORECAST(I35,OFFSET('The atmosphere'!$C$6,MATCH(I35,'The atmosphere'!$B$6:'The atmosphere'!$B$39,1)-1,0,2),OFFSET('The atmosphere'!$B$6,MATCH(I35,'The atmosphere'!$B$6:'The atmosphere'!$B$39,1)-1,0,2))</f>
        <v>0.20026193912716028</v>
      </c>
      <c r="L35" s="31">
        <f t="shared" si="2"/>
        <v>1.2217227332377203</v>
      </c>
      <c r="M35" s="15">
        <f ca="1">FORECAST(I35,OFFSET('The atmosphere'!$D$6,MATCH(I35,'The atmosphere'!$B$6:'The atmosphere'!$B$39,1)-1,0,2),OFFSET('The atmosphere'!$B$6,MATCH(I35,'The atmosphere'!$B$6:'The atmosphere'!$B$39,1)-1,0,2))</f>
        <v>340.1900807969651</v>
      </c>
      <c r="N35" s="35">
        <f t="shared" si="3"/>
        <v>0.15133691038889005</v>
      </c>
      <c r="O35" s="15">
        <f ca="1">FORECAST(N35,OFFSET('Drag coefficient'!$C$8,MATCH(N35,'Drag coefficient'!$B$8:'Drag coefficient'!$B$33,1)-1,0,2),OFFSET('Drag coefficient'!$B$8,MATCH(N35,'Drag coefficient'!$B$8:'Drag coefficient'!$B$33,1)-1,0,2))</f>
        <v>0.5252994634416666</v>
      </c>
      <c r="P35" s="15">
        <f ca="1">FORECAST(N35,OFFSET('Drag coefficient'!$D$8,MATCH(N35,'Drag coefficient'!$B$8:'Drag coefficient'!$B$33,1)-1,0,2),OFFSET('Drag coefficient'!$B$8,MATCH(N35,'Drag coefficient'!$B$8:'Drag coefficient'!$B$33,1)-1,0,2))</f>
        <v>0.46237967806499986</v>
      </c>
      <c r="Q35" s="15">
        <f t="shared" si="10"/>
        <v>0.46237967806499986</v>
      </c>
      <c r="R35" s="3">
        <f t="shared" si="11"/>
        <v>1619.1074794214765</v>
      </c>
      <c r="S35" s="4">
        <f t="shared" si="4"/>
        <v>0.4129106138150744</v>
      </c>
      <c r="T35" s="4">
        <f t="shared" si="5"/>
        <v>9.820140078598047</v>
      </c>
    </row>
    <row r="36" spans="2:20" ht="12.75">
      <c r="B36" s="4">
        <f t="shared" si="6"/>
        <v>0.9500000000000003</v>
      </c>
      <c r="C36" s="15">
        <f ca="1">FORECAST(B36,OFFSET(Engine!$P$8,MATCH(B36,Engine!$O$8:Engine!$O$29,1)-1,0,2),OFFSET(Engine!$O$8,MATCH(B36,Engine!$O$8:Engine!$O$29,1)-1,0,2))</f>
        <v>4.4033990610328635</v>
      </c>
      <c r="D36" s="27">
        <f ca="1">FORECAST(B36,OFFSET(Engine!$Q$8,MATCH(B36,Engine!$O$8:Engine!$O$29,1)-1,0,2),OFFSET(Engine!$O$8,MATCH(B36,Engine!$O$8:Engine!$O$29,1)-1,0,2))</f>
        <v>0.004760342980060263</v>
      </c>
      <c r="E36" s="15">
        <f t="shared" si="0"/>
        <v>0.07476034298006026</v>
      </c>
      <c r="F36" s="3">
        <f t="shared" si="12"/>
        <v>43.55693509456046</v>
      </c>
      <c r="G36" s="3">
        <f t="shared" si="7"/>
        <v>5.4400545458267535</v>
      </c>
      <c r="H36" s="3">
        <f t="shared" si="8"/>
        <v>53.6611625274876</v>
      </c>
      <c r="I36" s="4">
        <f t="shared" si="9"/>
        <v>30.162858885121818</v>
      </c>
      <c r="J36" s="4">
        <f t="shared" si="1"/>
        <v>98.95921231607421</v>
      </c>
      <c r="K36" s="87">
        <f ca="1">FORECAST(I36,OFFSET('The atmosphere'!$C$6,MATCH(I36,'The atmosphere'!$B$6:'The atmosphere'!$B$39,1)-1,0,2),OFFSET('The atmosphere'!$B$6,MATCH(I36,'The atmosphere'!$B$6:'The atmosphere'!$B$39,1)-1,0,2))</f>
        <v>0.20000436554702833</v>
      </c>
      <c r="L36" s="31">
        <f t="shared" si="2"/>
        <v>1.2214080902629898</v>
      </c>
      <c r="M36" s="15">
        <f ca="1">FORECAST(I36,OFFSET('The atmosphere'!$D$6,MATCH(I36,'The atmosphere'!$B$6:'The atmosphere'!$B$39,1)-1,0,2),OFFSET('The atmosphere'!$B$6,MATCH(I36,'The atmosphere'!$B$6:'The atmosphere'!$B$39,1)-1,0,2))</f>
        <v>340.1793485644596</v>
      </c>
      <c r="N36" s="35">
        <f t="shared" si="3"/>
        <v>0.1577437394537179</v>
      </c>
      <c r="O36" s="15">
        <f ca="1">FORECAST(N36,OFFSET('Drag coefficient'!$C$8,MATCH(N36,'Drag coefficient'!$B$8:'Drag coefficient'!$B$33,1)-1,0,2),OFFSET('Drag coefficient'!$B$8,MATCH(N36,'Drag coefficient'!$B$8:'Drag coefficient'!$B$33,1)-1,0,2))</f>
        <v>0.5243384390819423</v>
      </c>
      <c r="P36" s="15">
        <f ca="1">FORECAST(N36,OFFSET('Drag coefficient'!$D$8,MATCH(N36,'Drag coefficient'!$B$8:'Drag coefficient'!$B$33,1)-1,0,2),OFFSET('Drag coefficient'!$B$8,MATCH(N36,'Drag coefficient'!$B$8:'Drag coefficient'!$B$33,1)-1,0,2))</f>
        <v>0.46180306344916533</v>
      </c>
      <c r="Q36" s="15">
        <f t="shared" si="10"/>
        <v>0.46180306344916533</v>
      </c>
      <c r="R36" s="3">
        <f t="shared" si="11"/>
        <v>1758.5347342120526</v>
      </c>
      <c r="S36" s="4">
        <f t="shared" si="4"/>
        <v>0.44790858813923157</v>
      </c>
      <c r="T36" s="4">
        <f t="shared" si="5"/>
        <v>9.820131807419282</v>
      </c>
    </row>
    <row r="37" spans="2:20" ht="12.75">
      <c r="B37" s="4">
        <f t="shared" si="6"/>
        <v>1.0000000000000002</v>
      </c>
      <c r="C37" s="15">
        <f ca="1">FORECAST(B37,OFFSET(Engine!$P$8,MATCH(B37,Engine!$O$8:Engine!$O$29,1)-1,0,2),OFFSET(Engine!$O$8,MATCH(B37,Engine!$O$8:Engine!$O$29,1)-1,0,2))</f>
        <v>4.3810985915492955</v>
      </c>
      <c r="D37" s="27">
        <f ca="1">FORECAST(B37,OFFSET(Engine!$Q$8,MATCH(B37,Engine!$O$8:Engine!$O$29,1)-1,0,2),OFFSET(Engine!$O$8,MATCH(B37,Engine!$O$8:Engine!$O$29,1)-1,0,2))</f>
        <v>0.004491331530655754</v>
      </c>
      <c r="E37" s="15">
        <f t="shared" si="0"/>
        <v>0.07449133153065576</v>
      </c>
      <c r="F37" s="3">
        <f t="shared" si="12"/>
        <v>42.98050851663534</v>
      </c>
      <c r="G37" s="3">
        <f t="shared" si="7"/>
        <v>5.381295465508189</v>
      </c>
      <c r="H37" s="3">
        <f t="shared" si="8"/>
        <v>55.810187953319364</v>
      </c>
      <c r="I37" s="4">
        <f t="shared" si="9"/>
        <v>32.953368282787785</v>
      </c>
      <c r="J37" s="4">
        <f t="shared" si="1"/>
        <v>108.11439926321864</v>
      </c>
      <c r="K37" s="87">
        <f ca="1">FORECAST(I37,OFFSET('The atmosphere'!$C$6,MATCH(I37,'The atmosphere'!$B$6:'The atmosphere'!$B$39,1)-1,0,2),OFFSET('The atmosphere'!$B$6,MATCH(I37,'The atmosphere'!$B$6:'The atmosphere'!$B$39,1)-1,0,2))</f>
        <v>0.1997364766448524</v>
      </c>
      <c r="L37" s="31">
        <f t="shared" si="2"/>
        <v>1.2210809324135157</v>
      </c>
      <c r="M37" s="15">
        <f ca="1">FORECAST(I37,OFFSET('The atmosphere'!$D$6,MATCH(I37,'The atmosphere'!$B$6:'The atmosphere'!$B$39,1)-1,0,2),OFFSET('The atmosphere'!$B$6,MATCH(I37,'The atmosphere'!$B$6:'The atmosphere'!$B$39,1)-1,0,2))</f>
        <v>340.1681865268689</v>
      </c>
      <c r="N37" s="35">
        <f t="shared" si="3"/>
        <v>0.16406645348920976</v>
      </c>
      <c r="O37" s="15">
        <f ca="1">FORECAST(N37,OFFSET('Drag coefficient'!$C$8,MATCH(N37,'Drag coefficient'!$B$8:'Drag coefficient'!$B$33,1)-1,0,2),OFFSET('Drag coefficient'!$B$8,MATCH(N37,'Drag coefficient'!$B$8:'Drag coefficient'!$B$33,1)-1,0,2))</f>
        <v>0.5233900319766186</v>
      </c>
      <c r="P37" s="15">
        <f ca="1">FORECAST(N37,OFFSET('Drag coefficient'!$D$8,MATCH(N37,'Drag coefficient'!$B$8:'Drag coefficient'!$B$33,1)-1,0,2),OFFSET('Drag coefficient'!$B$8,MATCH(N37,'Drag coefficient'!$B$8:'Drag coefficient'!$B$33,1)-1,0,2))</f>
        <v>0.46123401918597107</v>
      </c>
      <c r="Q37" s="15">
        <f t="shared" si="10"/>
        <v>0.46123401918597107</v>
      </c>
      <c r="R37" s="3">
        <f t="shared" si="11"/>
        <v>1901.6974501777402</v>
      </c>
      <c r="S37" s="4">
        <f t="shared" si="4"/>
        <v>0.4837760736444563</v>
      </c>
      <c r="T37" s="4">
        <f t="shared" si="5"/>
        <v>9.820123205006944</v>
      </c>
    </row>
    <row r="38" spans="2:20" ht="12.75">
      <c r="B38" s="4">
        <f t="shared" si="6"/>
        <v>1.0500000000000003</v>
      </c>
      <c r="C38" s="15">
        <f ca="1">FORECAST(B38,OFFSET(Engine!$P$8,MATCH(B38,Engine!$O$8:Engine!$O$29,1)-1,0,2),OFFSET(Engine!$O$8,MATCH(B38,Engine!$O$8:Engine!$O$29,1)-1,0,2))</f>
        <v>4.3587981220657275</v>
      </c>
      <c r="D38" s="27">
        <f ca="1">FORECAST(B38,OFFSET(Engine!$Q$8,MATCH(B38,Engine!$O$8:Engine!$O$29,1)-1,0,2),OFFSET(Engine!$O$8,MATCH(B38,Engine!$O$8:Engine!$O$29,1)-1,0,2))</f>
        <v>0.004222320081251244</v>
      </c>
      <c r="E38" s="15">
        <f t="shared" si="0"/>
        <v>0.07422232008125125</v>
      </c>
      <c r="F38" s="3">
        <f t="shared" si="12"/>
        <v>42.388188852326756</v>
      </c>
      <c r="G38" s="3">
        <f t="shared" si="7"/>
        <v>5.320916294834531</v>
      </c>
      <c r="H38" s="3">
        <f t="shared" si="8"/>
        <v>57.9295973959357</v>
      </c>
      <c r="I38" s="4">
        <f t="shared" si="9"/>
        <v>35.84984815258457</v>
      </c>
      <c r="J38" s="4">
        <f t="shared" si="1"/>
        <v>117.61725731444403</v>
      </c>
      <c r="K38" s="87">
        <f ca="1">FORECAST(I38,OFFSET('The atmosphere'!$C$6,MATCH(I38,'The atmosphere'!$B$6:'The atmosphere'!$B$39,1)-1,0,2),OFFSET('The atmosphere'!$B$6,MATCH(I38,'The atmosphere'!$B$6:'The atmosphere'!$B$39,1)-1,0,2))</f>
        <v>0.19945841457735192</v>
      </c>
      <c r="L38" s="31">
        <f t="shared" si="2"/>
        <v>1.2207414433265693</v>
      </c>
      <c r="M38" s="15">
        <f ca="1">FORECAST(I38,OFFSET('The atmosphere'!$D$6,MATCH(I38,'The atmosphere'!$B$6:'The atmosphere'!$B$39,1)-1,0,2),OFFSET('The atmosphere'!$B$6,MATCH(I38,'The atmosphere'!$B$6:'The atmosphere'!$B$39,1)-1,0,2))</f>
        <v>340.15660060738975</v>
      </c>
      <c r="N38" s="35">
        <f t="shared" si="3"/>
        <v>0.17030272907389</v>
      </c>
      <c r="O38" s="15">
        <f ca="1">FORECAST(N38,OFFSET('Drag coefficient'!$C$8,MATCH(N38,'Drag coefficient'!$B$8:'Drag coefficient'!$B$33,1)-1,0,2),OFFSET('Drag coefficient'!$B$8,MATCH(N38,'Drag coefficient'!$B$8:'Drag coefficient'!$B$33,1)-1,0,2))</f>
        <v>0.5224545906389165</v>
      </c>
      <c r="P38" s="15">
        <f ca="1">FORECAST(N38,OFFSET('Drag coefficient'!$D$8,MATCH(N38,'Drag coefficient'!$B$8:'Drag coefficient'!$B$33,1)-1,0,2),OFFSET('Drag coefficient'!$B$8,MATCH(N38,'Drag coefficient'!$B$8:'Drag coefficient'!$B$33,1)-1,0,2))</f>
        <v>0.46067275438334987</v>
      </c>
      <c r="Q38" s="15">
        <f t="shared" si="10"/>
        <v>0.46067275438334987</v>
      </c>
      <c r="R38" s="3">
        <f t="shared" si="11"/>
        <v>2048.3054171570784</v>
      </c>
      <c r="S38" s="4">
        <f t="shared" si="4"/>
        <v>0.5204378454936835</v>
      </c>
      <c r="T38" s="4">
        <f t="shared" si="5"/>
        <v>9.820114275927248</v>
      </c>
    </row>
    <row r="39" spans="2:20" ht="12.75">
      <c r="B39" s="4">
        <f t="shared" si="6"/>
        <v>1.1000000000000003</v>
      </c>
      <c r="C39" s="15">
        <f ca="1">FORECAST(B39,OFFSET(Engine!$P$8,MATCH(B39,Engine!$O$8:Engine!$O$29,1)-1,0,2),OFFSET(Engine!$O$8,MATCH(B39,Engine!$O$8:Engine!$O$29,1)-1,0,2))</f>
        <v>4.353</v>
      </c>
      <c r="D39" s="27">
        <f ca="1">FORECAST(B39,OFFSET(Engine!$Q$8,MATCH(B39,Engine!$O$8:Engine!$O$29,1)-1,0,2),OFFSET(Engine!$O$8,MATCH(B39,Engine!$O$8:Engine!$O$29,1)-1,0,2))</f>
        <v>0.003955457422312946</v>
      </c>
      <c r="E39" s="15">
        <f t="shared" si="0"/>
        <v>0.07395545742231295</v>
      </c>
      <c r="F39" s="3">
        <f t="shared" si="12"/>
        <v>42.002459582563986</v>
      </c>
      <c r="G39" s="3">
        <f t="shared" si="7"/>
        <v>5.281596287723138</v>
      </c>
      <c r="H39" s="3">
        <f t="shared" si="8"/>
        <v>60.0297203750639</v>
      </c>
      <c r="I39" s="4">
        <f t="shared" si="9"/>
        <v>38.85133417133777</v>
      </c>
      <c r="J39" s="4">
        <f t="shared" si="1"/>
        <v>127.4646226893501</v>
      </c>
      <c r="K39" s="87">
        <f ca="1">FORECAST(I39,OFFSET('The atmosphere'!$C$6,MATCH(I39,'The atmosphere'!$B$6:'The atmosphere'!$B$39,1)-1,0,2),OFFSET('The atmosphere'!$B$6,MATCH(I39,'The atmosphere'!$B$6:'The atmosphere'!$B$39,1)-1,0,2))</f>
        <v>0.1991702719195516</v>
      </c>
      <c r="L39" s="31">
        <f t="shared" si="2"/>
        <v>1.2203897463144915</v>
      </c>
      <c r="M39" s="15">
        <f ca="1">FORECAST(I39,OFFSET('The atmosphere'!$D$6,MATCH(I39,'The atmosphere'!$B$6:'The atmosphere'!$B$39,1)-1,0,2),OFFSET('The atmosphere'!$B$6,MATCH(I39,'The atmosphere'!$B$6:'The atmosphere'!$B$39,1)-1,0,2))</f>
        <v>340.1445946633147</v>
      </c>
      <c r="N39" s="35">
        <f t="shared" si="3"/>
        <v>0.17648294671412643</v>
      </c>
      <c r="O39" s="15">
        <f ca="1">FORECAST(N39,OFFSET('Drag coefficient'!$C$8,MATCH(N39,'Drag coefficient'!$B$8:'Drag coefficient'!$B$33,1)-1,0,2),OFFSET('Drag coefficient'!$B$8,MATCH(N39,'Drag coefficient'!$B$8:'Drag coefficient'!$B$33,1)-1,0,2))</f>
        <v>0.5215275579928811</v>
      </c>
      <c r="P39" s="15">
        <f ca="1">FORECAST(N39,OFFSET('Drag coefficient'!$D$8,MATCH(N39,'Drag coefficient'!$B$8:'Drag coefficient'!$B$33,1)-1,0,2),OFFSET('Drag coefficient'!$B$8,MATCH(N39,'Drag coefficient'!$B$8:'Drag coefficient'!$B$33,1)-1,0,2))</f>
        <v>0.46011653479572856</v>
      </c>
      <c r="Q39" s="15">
        <f t="shared" si="10"/>
        <v>0.46011653479572856</v>
      </c>
      <c r="R39" s="3">
        <f t="shared" si="11"/>
        <v>2198.878308810716</v>
      </c>
      <c r="S39" s="4">
        <f t="shared" si="4"/>
        <v>0.5580211563973742</v>
      </c>
      <c r="T39" s="4">
        <f t="shared" si="5"/>
        <v>9.820105023154273</v>
      </c>
    </row>
    <row r="40" spans="2:20" ht="12.75">
      <c r="B40" s="4">
        <f t="shared" si="6"/>
        <v>1.1500000000000004</v>
      </c>
      <c r="C40" s="15">
        <f ca="1">FORECAST(B40,OFFSET(Engine!$P$8,MATCH(B40,Engine!$O$8:Engine!$O$29,1)-1,0,2),OFFSET(Engine!$O$8,MATCH(B40,Engine!$O$8:Engine!$O$29,1)-1,0,2))</f>
        <v>4.353</v>
      </c>
      <c r="D40" s="27">
        <f ca="1">FORECAST(B40,OFFSET(Engine!$Q$8,MATCH(B40,Engine!$O$8:Engine!$O$29,1)-1,0,2),OFFSET(Engine!$O$8,MATCH(B40,Engine!$O$8:Engine!$O$29,1)-1,0,2))</f>
        <v>0.0036893497438087244</v>
      </c>
      <c r="E40" s="15">
        <f t="shared" si="0"/>
        <v>0.07368934974380872</v>
      </c>
      <c r="F40" s="3">
        <f t="shared" si="12"/>
        <v>41.67958735839608</v>
      </c>
      <c r="G40" s="3">
        <f t="shared" si="7"/>
        <v>5.248683726645879</v>
      </c>
      <c r="H40" s="3">
        <f t="shared" si="8"/>
        <v>62.113699742983705</v>
      </c>
      <c r="I40" s="4">
        <f t="shared" si="9"/>
        <v>41.95701915848696</v>
      </c>
      <c r="J40" s="4">
        <f t="shared" si="1"/>
        <v>137.65384716573877</v>
      </c>
      <c r="K40" s="87">
        <f ca="1">FORECAST(I40,OFFSET('The atmosphere'!$C$6,MATCH(I40,'The atmosphere'!$B$6:'The atmosphere'!$B$39,1)-1,0,2),OFFSET('The atmosphere'!$B$6,MATCH(I40,'The atmosphere'!$B$6:'The atmosphere'!$B$39,1)-1,0,2))</f>
        <v>0.19887212616078528</v>
      </c>
      <c r="L40" s="31">
        <f t="shared" si="2"/>
        <v>1.2200259465229633</v>
      </c>
      <c r="M40" s="15">
        <f ca="1">FORECAST(I40,OFFSET('The atmosphere'!$D$6,MATCH(I40,'The atmosphere'!$B$6:'The atmosphere'!$B$39,1)-1,0,2),OFFSET('The atmosphere'!$B$6,MATCH(I40,'The atmosphere'!$B$6:'The atmosphere'!$B$39,1)-1,0,2))</f>
        <v>340.1321719233661</v>
      </c>
      <c r="N40" s="35">
        <f t="shared" si="3"/>
        <v>0.1826163617271062</v>
      </c>
      <c r="O40" s="15">
        <f ca="1">FORECAST(N40,OFFSET('Drag coefficient'!$C$8,MATCH(N40,'Drag coefficient'!$B$8:'Drag coefficient'!$B$33,1)-1,0,2),OFFSET('Drag coefficient'!$B$8,MATCH(N40,'Drag coefficient'!$B$8:'Drag coefficient'!$B$33,1)-1,0,2))</f>
        <v>0.520607545740934</v>
      </c>
      <c r="P40" s="15">
        <f ca="1">FORECAST(N40,OFFSET('Drag coefficient'!$D$8,MATCH(N40,'Drag coefficient'!$B$8:'Drag coefficient'!$B$33,1)-1,0,2),OFFSET('Drag coefficient'!$B$8,MATCH(N40,'Drag coefficient'!$B$8:'Drag coefficient'!$B$33,1)-1,0,2))</f>
        <v>0.4595645274445604</v>
      </c>
      <c r="Q40" s="15">
        <f t="shared" si="10"/>
        <v>0.4595645274445604</v>
      </c>
      <c r="R40" s="3">
        <f t="shared" si="11"/>
        <v>2353.4981867063902</v>
      </c>
      <c r="S40" s="4">
        <f t="shared" si="4"/>
        <v>0.596543333252556</v>
      </c>
      <c r="T40" s="4">
        <f t="shared" si="5"/>
        <v>9.820095449177712</v>
      </c>
    </row>
    <row r="41" spans="2:20" ht="12.75">
      <c r="B41" s="4">
        <f t="shared" si="6"/>
        <v>1.2000000000000004</v>
      </c>
      <c r="C41" s="15">
        <f ca="1">FORECAST(B41,OFFSET(Engine!$P$8,MATCH(B41,Engine!$O$8:Engine!$O$29,1)-1,0,2),OFFSET(Engine!$O$8,MATCH(B41,Engine!$O$8:Engine!$O$29,1)-1,0,2))</f>
        <v>4.353</v>
      </c>
      <c r="D41" s="27">
        <f ca="1">FORECAST(B41,OFFSET(Engine!$Q$8,MATCH(B41,Engine!$O$8:Engine!$O$29,1)-1,0,2),OFFSET(Engine!$O$8,MATCH(B41,Engine!$O$8:Engine!$O$29,1)-1,0,2))</f>
        <v>0.003423242065304502</v>
      </c>
      <c r="E41" s="15">
        <f t="shared" si="0"/>
        <v>0.07342324206530451</v>
      </c>
      <c r="F41" s="3">
        <f t="shared" si="12"/>
        <v>41.341587978072134</v>
      </c>
      <c r="G41" s="3">
        <f t="shared" si="7"/>
        <v>5.2142291516893104</v>
      </c>
      <c r="H41" s="3">
        <f t="shared" si="8"/>
        <v>64.18077914188731</v>
      </c>
      <c r="I41" s="4">
        <f t="shared" si="9"/>
        <v>45.16605811558132</v>
      </c>
      <c r="J41" s="4">
        <f t="shared" si="1"/>
        <v>148.18215844734266</v>
      </c>
      <c r="K41" s="87">
        <f ca="1">FORECAST(I41,OFFSET('The atmosphere'!$C$6,MATCH(I41,'The atmosphere'!$B$6:'The atmosphere'!$B$39,1)-1,0,2),OFFSET('The atmosphere'!$B$6,MATCH(I41,'The atmosphere'!$B$6:'The atmosphere'!$B$39,1)-1,0,2))</f>
        <v>0.19856405842090422</v>
      </c>
      <c r="L41" s="31">
        <f t="shared" si="2"/>
        <v>1.219650153774805</v>
      </c>
      <c r="M41" s="15">
        <f ca="1">FORECAST(I41,OFFSET('The atmosphere'!$D$6,MATCH(I41,'The atmosphere'!$B$6:'The atmosphere'!$B$39,1)-1,0,2),OFFSET('The atmosphere'!$B$6,MATCH(I41,'The atmosphere'!$B$6:'The atmosphere'!$B$39,1)-1,0,2))</f>
        <v>340.11933576753773</v>
      </c>
      <c r="N41" s="35">
        <f t="shared" si="3"/>
        <v>0.18870076585634968</v>
      </c>
      <c r="O41" s="15">
        <f ca="1">FORECAST(N41,OFFSET('Drag coefficient'!$C$8,MATCH(N41,'Drag coefficient'!$B$8:'Drag coefficient'!$B$33,1)-1,0,2),OFFSET('Drag coefficient'!$B$8,MATCH(N41,'Drag coefficient'!$B$8:'Drag coefficient'!$B$33,1)-1,0,2))</f>
        <v>0.5196948851215476</v>
      </c>
      <c r="P41" s="15">
        <f ca="1">FORECAST(N41,OFFSET('Drag coefficient'!$D$8,MATCH(N41,'Drag coefficient'!$B$8:'Drag coefficient'!$B$33,1)-1,0,2),OFFSET('Drag coefficient'!$B$8,MATCH(N41,'Drag coefficient'!$B$8:'Drag coefficient'!$B$33,1)-1,0,2))</f>
        <v>0.4590169310729285</v>
      </c>
      <c r="Q41" s="15">
        <f t="shared" si="10"/>
        <v>0.4590169310729285</v>
      </c>
      <c r="R41" s="3">
        <f t="shared" si="11"/>
        <v>2511.9746324089247</v>
      </c>
      <c r="S41" s="4">
        <f t="shared" si="4"/>
        <v>0.6359538246626459</v>
      </c>
      <c r="T41" s="4">
        <f t="shared" si="5"/>
        <v>9.820085556603864</v>
      </c>
    </row>
    <row r="42" spans="2:20" ht="12.75">
      <c r="B42" s="4">
        <f t="shared" si="6"/>
        <v>1.2500000000000004</v>
      </c>
      <c r="C42" s="15">
        <f ca="1">FORECAST(B42,OFFSET(Engine!$P$8,MATCH(B42,Engine!$O$8:Engine!$O$29,1)-1,0,2),OFFSET(Engine!$O$8,MATCH(B42,Engine!$O$8:Engine!$O$29,1)-1,0,2))</f>
        <v>4.312728260869565</v>
      </c>
      <c r="D42" s="27">
        <f ca="1">FORECAST(B42,OFFSET(Engine!$Q$8,MATCH(B42,Engine!$O$8:Engine!$O$29,1)-1,0,2),OFFSET(Engine!$O$8,MATCH(B42,Engine!$O$8:Engine!$O$29,1)-1,0,2))</f>
        <v>0.0031593993281025055</v>
      </c>
      <c r="E42" s="15">
        <f t="shared" si="0"/>
        <v>0.07315939932810252</v>
      </c>
      <c r="F42" s="3">
        <f t="shared" si="12"/>
        <v>40.43694867241515</v>
      </c>
      <c r="G42" s="3">
        <f t="shared" si="7"/>
        <v>5.122013116454143</v>
      </c>
      <c r="H42" s="3">
        <f t="shared" si="8"/>
        <v>66.20262657550808</v>
      </c>
      <c r="I42" s="4">
        <f t="shared" si="9"/>
        <v>48.47618944435673</v>
      </c>
      <c r="J42" s="4">
        <f t="shared" si="1"/>
        <v>159.0421366147289</v>
      </c>
      <c r="K42" s="87">
        <f ca="1">FORECAST(I42,OFFSET('The atmosphere'!$C$6,MATCH(I42,'The atmosphere'!$B$6:'The atmosphere'!$B$39,1)-1,0,2),OFFSET('The atmosphere'!$B$6,MATCH(I42,'The atmosphere'!$B$6:'The atmosphere'!$B$39,1)-1,0,2))</f>
        <v>0.19824628581334178</v>
      </c>
      <c r="L42" s="31">
        <f t="shared" si="2"/>
        <v>1.2192626439383927</v>
      </c>
      <c r="M42" s="15">
        <f ca="1">FORECAST(I42,OFFSET('The atmosphere'!$D$6,MATCH(I42,'The atmosphere'!$B$6:'The atmosphere'!$B$39,1)-1,0,2),OFFSET('The atmosphere'!$B$6,MATCH(I42,'The atmosphere'!$B$6:'The atmosphere'!$B$39,1)-1,0,2))</f>
        <v>340.10609524222264</v>
      </c>
      <c r="N42" s="35">
        <f t="shared" si="3"/>
        <v>0.19465286715417066</v>
      </c>
      <c r="O42" s="15">
        <f ca="1">FORECAST(N42,OFFSET('Drag coefficient'!$C$8,MATCH(N42,'Drag coefficient'!$B$8:'Drag coefficient'!$B$33,1)-1,0,2),OFFSET('Drag coefficient'!$B$8,MATCH(N42,'Drag coefficient'!$B$8:'Drag coefficient'!$B$33,1)-1,0,2))</f>
        <v>0.5188020699268744</v>
      </c>
      <c r="P42" s="15">
        <f ca="1">FORECAST(N42,OFFSET('Drag coefficient'!$D$8,MATCH(N42,'Drag coefficient'!$B$8:'Drag coefficient'!$B$33,1)-1,0,2),OFFSET('Drag coefficient'!$B$8,MATCH(N42,'Drag coefficient'!$B$8:'Drag coefficient'!$B$33,1)-1,0,2))</f>
        <v>0.4584812419561246</v>
      </c>
      <c r="Q42" s="15">
        <f t="shared" si="10"/>
        <v>0.4584812419561246</v>
      </c>
      <c r="R42" s="3">
        <f t="shared" si="11"/>
        <v>2671.884699389849</v>
      </c>
      <c r="S42" s="4">
        <f t="shared" si="4"/>
        <v>0.6756486511745351</v>
      </c>
      <c r="T42" s="4">
        <f t="shared" si="5"/>
        <v>9.820075352406038</v>
      </c>
    </row>
    <row r="43" spans="2:20" ht="12.75">
      <c r="B43" s="4">
        <f t="shared" si="6"/>
        <v>1.3000000000000005</v>
      </c>
      <c r="C43" s="15">
        <f ca="1">FORECAST(B43,OFFSET(Engine!$P$8,MATCH(B43,Engine!$O$8:Engine!$O$29,1)-1,0,2),OFFSET(Engine!$O$8,MATCH(B43,Engine!$O$8:Engine!$O$29,1)-1,0,2))</f>
        <v>4.2610978260869565</v>
      </c>
      <c r="D43" s="27">
        <f ca="1">FORECAST(B43,OFFSET(Engine!$Q$8,MATCH(B43,Engine!$O$8:Engine!$O$29,1)-1,0,2),OFFSET(Engine!$O$8,MATCH(B43,Engine!$O$8:Engine!$O$29,1)-1,0,2))</f>
        <v>0.0028961954204985707</v>
      </c>
      <c r="E43" s="15">
        <f t="shared" si="0"/>
        <v>0.07289619542049858</v>
      </c>
      <c r="F43" s="3">
        <f t="shared" si="12"/>
        <v>39.365607854103054</v>
      </c>
      <c r="G43" s="3">
        <f t="shared" si="7"/>
        <v>5.0128040625997</v>
      </c>
      <c r="H43" s="3">
        <f t="shared" si="8"/>
        <v>68.17090696821323</v>
      </c>
      <c r="I43" s="4">
        <f t="shared" si="9"/>
        <v>51.88473479276739</v>
      </c>
      <c r="J43" s="4">
        <f t="shared" si="1"/>
        <v>170.22499445015504</v>
      </c>
      <c r="K43" s="87">
        <f ca="1">FORECAST(I43,OFFSET('The atmosphere'!$C$6,MATCH(I43,'The atmosphere'!$B$6:'The atmosphere'!$B$39,1)-1,0,2),OFFSET('The atmosphere'!$B$6,MATCH(I43,'The atmosphere'!$B$6:'The atmosphere'!$B$39,1)-1,0,2))</f>
        <v>0.1979190654598943</v>
      </c>
      <c r="L43" s="31">
        <f t="shared" si="2"/>
        <v>1.2188637416531305</v>
      </c>
      <c r="M43" s="15">
        <f ca="1">FORECAST(I43,OFFSET('The atmosphere'!$D$6,MATCH(I43,'The atmosphere'!$B$6:'The atmosphere'!$B$39,1)-1,0,2),OFFSET('The atmosphere'!$B$6,MATCH(I43,'The atmosphere'!$B$6:'The atmosphere'!$B$39,1)-1,0,2))</f>
        <v>340.09283800778746</v>
      </c>
      <c r="N43" s="35">
        <f t="shared" si="3"/>
        <v>0.20044793465086805</v>
      </c>
      <c r="O43" s="15">
        <f ca="1">FORECAST(N43,OFFSET('Drag coefficient'!$C$8,MATCH(N43,'Drag coefficient'!$B$8:'Drag coefficient'!$B$33,1)-1,0,2),OFFSET('Drag coefficient'!$B$8,MATCH(N43,'Drag coefficient'!$B$8:'Drag coefficient'!$B$33,1)-1,0,2))</f>
        <v>0.5179664049011848</v>
      </c>
      <c r="P43" s="15">
        <f ca="1">FORECAST(N43,OFFSET('Drag coefficient'!$D$8,MATCH(N43,'Drag coefficient'!$B$8:'Drag coefficient'!$B$33,1)-1,0,2),OFFSET('Drag coefficient'!$B$8,MATCH(N43,'Drag coefficient'!$B$8:'Drag coefficient'!$B$33,1)-1,0,2))</f>
        <v>0.45796864457443925</v>
      </c>
      <c r="Q43" s="15">
        <f t="shared" si="10"/>
        <v>0.45796864457443925</v>
      </c>
      <c r="R43" s="3">
        <f t="shared" si="11"/>
        <v>2832.1960085734977</v>
      </c>
      <c r="S43" s="4">
        <f t="shared" si="4"/>
        <v>0.7153864007707796</v>
      </c>
      <c r="T43" s="4">
        <f t="shared" si="5"/>
        <v>9.82006484484227</v>
      </c>
    </row>
    <row r="44" spans="2:20" ht="12.75">
      <c r="B44" s="4">
        <f t="shared" si="6"/>
        <v>1.3500000000000005</v>
      </c>
      <c r="C44" s="15">
        <f ca="1">FORECAST(B44,OFFSET(Engine!$P$8,MATCH(B44,Engine!$O$8:Engine!$O$29,1)-1,0,2),OFFSET(Engine!$O$8,MATCH(B44,Engine!$O$8:Engine!$O$29,1)-1,0,2))</f>
        <v>4.285060606060607</v>
      </c>
      <c r="D44" s="27">
        <f ca="1">FORECAST(B44,OFFSET(Engine!$Q$8,MATCH(B44,Engine!$O$8:Engine!$O$29,1)-1,0,2),OFFSET(Engine!$O$8,MATCH(B44,Engine!$O$8:Engine!$O$29,1)-1,0,2))</f>
        <v>0.002632991512894636</v>
      </c>
      <c r="E44" s="15">
        <f t="shared" si="0"/>
        <v>0.07263299151289464</v>
      </c>
      <c r="F44" s="3">
        <f t="shared" si="12"/>
        <v>39.3266676652196</v>
      </c>
      <c r="G44" s="3">
        <f t="shared" si="7"/>
        <v>5.008834624385281</v>
      </c>
      <c r="H44" s="3">
        <f t="shared" si="8"/>
        <v>70.1372403514742</v>
      </c>
      <c r="I44" s="4">
        <f t="shared" si="9"/>
        <v>55.3915968103411</v>
      </c>
      <c r="J44" s="4">
        <f t="shared" si="1"/>
        <v>181.7304125632714</v>
      </c>
      <c r="K44" s="87">
        <f ca="1">FORECAST(I44,OFFSET('The atmosphere'!$C$6,MATCH(I44,'The atmosphere'!$B$6:'The atmosphere'!$B$39,1)-1,0,2),OFFSET('The atmosphere'!$B$6,MATCH(I44,'The atmosphere'!$B$6:'The atmosphere'!$B$39,1)-1,0,2))</f>
        <v>0.19758240670620722</v>
      </c>
      <c r="L44" s="31">
        <f t="shared" si="2"/>
        <v>1.2184534695696703</v>
      </c>
      <c r="M44" s="15">
        <f ca="1">FORECAST(I44,OFFSET('The atmosphere'!$D$6,MATCH(I44,'The atmosphere'!$B$6:'The atmosphere'!$B$39,1)-1,0,2),OFFSET('The atmosphere'!$B$6,MATCH(I44,'The atmosphere'!$B$6:'The atmosphere'!$B$39,1)-1,0,2))</f>
        <v>340.0795119321207</v>
      </c>
      <c r="N44" s="35">
        <f t="shared" si="3"/>
        <v>0.20623777055253326</v>
      </c>
      <c r="O44" s="15">
        <f ca="1">FORECAST(N44,OFFSET('Drag coefficient'!$C$8,MATCH(N44,'Drag coefficient'!$B$8:'Drag coefficient'!$B$33,1)-1,0,2),OFFSET('Drag coefficient'!$B$8,MATCH(N44,'Drag coefficient'!$B$8:'Drag coefficient'!$B$33,1)-1,0,2))</f>
        <v>0.5175321672085599</v>
      </c>
      <c r="P44" s="15">
        <f ca="1">FORECAST(N44,OFFSET('Drag coefficient'!$D$8,MATCH(N44,'Drag coefficient'!$B$8:'Drag coefficient'!$B$33,1)-1,0,2),OFFSET('Drag coefficient'!$B$8,MATCH(N44,'Drag coefficient'!$B$8:'Drag coefficient'!$B$33,1)-1,0,2))</f>
        <v>0.4575633560613227</v>
      </c>
      <c r="Q44" s="15">
        <f t="shared" si="10"/>
        <v>0.4575633560613227</v>
      </c>
      <c r="R44" s="3">
        <f t="shared" si="11"/>
        <v>2996.9279439482025</v>
      </c>
      <c r="S44" s="4">
        <f t="shared" si="4"/>
        <v>0.7563262384007428</v>
      </c>
      <c r="T44" s="4">
        <f t="shared" si="5"/>
        <v>9.820054034214124</v>
      </c>
    </row>
    <row r="45" spans="2:20" ht="12.75">
      <c r="B45" s="4">
        <f t="shared" si="6"/>
        <v>1.4000000000000006</v>
      </c>
      <c r="C45" s="15">
        <f ca="1">FORECAST(B45,OFFSET(Engine!$P$8,MATCH(B45,Engine!$O$8:Engine!$O$29,1)-1,0,2),OFFSET(Engine!$O$8,MATCH(B45,Engine!$O$8:Engine!$O$29,1)-1,0,2))</f>
        <v>4.313848484848485</v>
      </c>
      <c r="D45" s="27">
        <f ca="1">FORECAST(B45,OFFSET(Engine!$Q$8,MATCH(B45,Engine!$O$8:Engine!$O$29,1)-1,0,2),OFFSET(Engine!$O$8,MATCH(B45,Engine!$O$8:Engine!$O$29,1)-1,0,2))</f>
        <v>0.002369787605290701</v>
      </c>
      <c r="E45" s="15">
        <f t="shared" si="0"/>
        <v>0.07236978760529071</v>
      </c>
      <c r="F45" s="3">
        <f t="shared" si="12"/>
        <v>39.33750693377832</v>
      </c>
      <c r="G45" s="3">
        <f t="shared" si="7"/>
        <v>5.009939544727658</v>
      </c>
      <c r="H45" s="3">
        <f t="shared" si="8"/>
        <v>72.10411569816313</v>
      </c>
      <c r="I45" s="4">
        <f t="shared" si="9"/>
        <v>58.99680259524926</v>
      </c>
      <c r="J45" s="4">
        <f t="shared" si="1"/>
        <v>193.55847985857162</v>
      </c>
      <c r="K45" s="87">
        <f ca="1">FORECAST(I45,OFFSET('The atmosphere'!$C$6,MATCH(I45,'The atmosphere'!$B$6:'The atmosphere'!$B$39,1)-1,0,2),OFFSET('The atmosphere'!$B$6,MATCH(I45,'The atmosphere'!$B$6:'The atmosphere'!$B$39,1)-1,0,2))</f>
        <v>0.19723630695085603</v>
      </c>
      <c r="L45" s="31">
        <f t="shared" si="2"/>
        <v>1.2180318360897764</v>
      </c>
      <c r="M45" s="15">
        <f ca="1">FORECAST(I45,OFFSET('The atmosphere'!$D$6,MATCH(I45,'The atmosphere'!$B$6:'The atmosphere'!$B$39,1)-1,0,2),OFFSET('The atmosphere'!$B$6,MATCH(I45,'The atmosphere'!$B$6:'The atmosphere'!$B$39,1)-1,0,2))</f>
        <v>340.065812150138</v>
      </c>
      <c r="N45" s="35">
        <f t="shared" si="3"/>
        <v>0.2120298869276791</v>
      </c>
      <c r="O45" s="15">
        <f ca="1">FORECAST(N45,OFFSET('Drag coefficient'!$C$8,MATCH(N45,'Drag coefficient'!$B$8:'Drag coefficient'!$B$33,1)-1,0,2),OFFSET('Drag coefficient'!$B$8,MATCH(N45,'Drag coefficient'!$B$8:'Drag coefficient'!$B$33,1)-1,0,2))</f>
        <v>0.5170977584804239</v>
      </c>
      <c r="P45" s="15">
        <f ca="1">FORECAST(N45,OFFSET('Drag coefficient'!$D$8,MATCH(N45,'Drag coefficient'!$B$8:'Drag coefficient'!$B$33,1)-1,0,2),OFFSET('Drag coefficient'!$B$8,MATCH(N45,'Drag coefficient'!$B$8:'Drag coefficient'!$B$33,1)-1,0,2))</f>
        <v>0.4571579079150625</v>
      </c>
      <c r="Q45" s="15">
        <f t="shared" si="10"/>
        <v>0.4571579079150625</v>
      </c>
      <c r="R45" s="3">
        <f t="shared" si="11"/>
        <v>3166.27588984508</v>
      </c>
      <c r="S45" s="4">
        <f t="shared" si="4"/>
        <v>0.7983560481768245</v>
      </c>
      <c r="T45" s="4">
        <f t="shared" si="5"/>
        <v>9.820042920439562</v>
      </c>
    </row>
    <row r="46" spans="2:20" ht="12.75">
      <c r="B46" s="4">
        <f t="shared" si="6"/>
        <v>1.4500000000000006</v>
      </c>
      <c r="C46" s="15">
        <f ca="1">FORECAST(B46,OFFSET(Engine!$P$8,MATCH(B46,Engine!$O$8:Engine!$O$29,1)-1,0,2),OFFSET(Engine!$O$8,MATCH(B46,Engine!$O$8:Engine!$O$29,1)-1,0,2))</f>
        <v>4.342636363636364</v>
      </c>
      <c r="D46" s="27">
        <f ca="1">FORECAST(B46,OFFSET(Engine!$Q$8,MATCH(B46,Engine!$O$8:Engine!$O$29,1)-1,0,2),OFFSET(Engine!$O$8,MATCH(B46,Engine!$O$8:Engine!$O$29,1)-1,0,2))</f>
        <v>0.0021065836976867664</v>
      </c>
      <c r="E46" s="15">
        <f t="shared" si="0"/>
        <v>0.07210658369768677</v>
      </c>
      <c r="F46" s="3">
        <f t="shared" si="12"/>
        <v>39.33330943250575</v>
      </c>
      <c r="G46" s="3">
        <f t="shared" si="7"/>
        <v>5.009511664883359</v>
      </c>
      <c r="H46" s="3">
        <f t="shared" si="8"/>
        <v>74.07078116978842</v>
      </c>
      <c r="I46" s="4">
        <f t="shared" si="9"/>
        <v>62.700341653738676</v>
      </c>
      <c r="J46" s="4">
        <f t="shared" si="1"/>
        <v>205.70916190783547</v>
      </c>
      <c r="K46" s="87">
        <f ca="1">FORECAST(I46,OFFSET('The atmosphere'!$C$6,MATCH(I46,'The atmosphere'!$B$6:'The atmosphere'!$B$39,1)-1,0,2),OFFSET('The atmosphere'!$B$6,MATCH(I46,'The atmosphere'!$B$6:'The atmosphere'!$B$39,1)-1,0,2))</f>
        <v>0.19688076720124106</v>
      </c>
      <c r="L46" s="31">
        <f t="shared" si="2"/>
        <v>1.217598854331424</v>
      </c>
      <c r="M46" s="15">
        <f ca="1">FORECAST(I46,OFFSET('The atmosphere'!$D$6,MATCH(I46,'The atmosphere'!$B$6:'The atmosphere'!$B$39,1)-1,0,2),OFFSET('The atmosphere'!$B$6,MATCH(I46,'The atmosphere'!$B$6:'The atmosphere'!$B$39,1)-1,0,2))</f>
        <v>340.05173870171575</v>
      </c>
      <c r="N46" s="35">
        <f t="shared" si="3"/>
        <v>0.21782209216921933</v>
      </c>
      <c r="O46" s="15">
        <f ca="1">FORECAST(N46,OFFSET('Drag coefficient'!$C$8,MATCH(N46,'Drag coefficient'!$B$8:'Drag coefficient'!$B$33,1)-1,0,2),OFFSET('Drag coefficient'!$B$8,MATCH(N46,'Drag coefficient'!$B$8:'Drag coefficient'!$B$33,1)-1,0,2))</f>
        <v>0.5166633430873084</v>
      </c>
      <c r="P46" s="15">
        <f ca="1">FORECAST(N46,OFFSET('Drag coefficient'!$D$8,MATCH(N46,'Drag coefficient'!$B$8:'Drag coefficient'!$B$33,1)-1,0,2),OFFSET('Drag coefficient'!$B$8,MATCH(N46,'Drag coefficient'!$B$8:'Drag coefficient'!$B$33,1)-1,0,2))</f>
        <v>0.4567524535481547</v>
      </c>
      <c r="Q46" s="15">
        <f t="shared" si="10"/>
        <v>0.4567524535481547</v>
      </c>
      <c r="R46" s="3">
        <f t="shared" si="11"/>
        <v>3340.166260500692</v>
      </c>
      <c r="S46" s="4">
        <f t="shared" si="4"/>
        <v>0.8414544335376718</v>
      </c>
      <c r="T46" s="4">
        <f t="shared" si="5"/>
        <v>9.820031503552485</v>
      </c>
    </row>
    <row r="47" spans="2:20" ht="12.75">
      <c r="B47" s="4">
        <f t="shared" si="6"/>
        <v>1.5000000000000007</v>
      </c>
      <c r="C47" s="15">
        <f ca="1">FORECAST(B47,OFFSET(Engine!$P$8,MATCH(B47,Engine!$O$8:Engine!$O$29,1)-1,0,2),OFFSET(Engine!$O$8,MATCH(B47,Engine!$O$8:Engine!$O$29,1)-1,0,2))</f>
        <v>4.369170212765958</v>
      </c>
      <c r="D47" s="27">
        <f ca="1">FORECAST(B47,OFFSET(Engine!$Q$8,MATCH(B47,Engine!$O$8:Engine!$O$29,1)-1,0,2),OFFSET(Engine!$O$8,MATCH(B47,Engine!$O$8:Engine!$O$29,1)-1,0,2))</f>
        <v>0.0018396629633304629</v>
      </c>
      <c r="E47" s="15">
        <f t="shared" si="0"/>
        <v>0.07183966296333047</v>
      </c>
      <c r="F47" s="3">
        <f t="shared" si="12"/>
        <v>39.28537397460181</v>
      </c>
      <c r="G47" s="3">
        <f t="shared" si="7"/>
        <v>5.004625277737188</v>
      </c>
      <c r="H47" s="3">
        <f t="shared" si="8"/>
        <v>76.03504986851851</v>
      </c>
      <c r="I47" s="4">
        <f t="shared" si="9"/>
        <v>66.5020941471646</v>
      </c>
      <c r="J47" s="4">
        <f t="shared" si="1"/>
        <v>218.18206554084202</v>
      </c>
      <c r="K47" s="87">
        <f ca="1">FORECAST(I47,OFFSET('The atmosphere'!$C$6,MATCH(I47,'The atmosphere'!$B$6:'The atmosphere'!$B$39,1)-1,0,2),OFFSET('The atmosphere'!$B$6,MATCH(I47,'The atmosphere'!$B$6:'The atmosphere'!$B$39,1)-1,0,2))</f>
        <v>0.19651579896187216</v>
      </c>
      <c r="L47" s="31">
        <f t="shared" si="2"/>
        <v>1.2171545505046255</v>
      </c>
      <c r="M47" s="15">
        <f ca="1">FORECAST(I47,OFFSET('The atmosphere'!$D$6,MATCH(I47,'The atmosphere'!$B$6:'The atmosphere'!$B$39,1)-1,0,2),OFFSET('The atmosphere'!$B$6,MATCH(I47,'The atmosphere'!$B$6:'The atmosphere'!$B$39,1)-1,0,2))</f>
        <v>340.0372920422407</v>
      </c>
      <c r="N47" s="35">
        <f t="shared" si="3"/>
        <v>0.2236079737368134</v>
      </c>
      <c r="O47" s="15">
        <f ca="1">FORECAST(N47,OFFSET('Drag coefficient'!$C$8,MATCH(N47,'Drag coefficient'!$B$8:'Drag coefficient'!$B$33,1)-1,0,2),OFFSET('Drag coefficient'!$B$8,MATCH(N47,'Drag coefficient'!$B$8:'Drag coefficient'!$B$33,1)-1,0,2))</f>
        <v>0.5162294019697389</v>
      </c>
      <c r="P47" s="15">
        <f ca="1">FORECAST(N47,OFFSET('Drag coefficient'!$D$8,MATCH(N47,'Drag coefficient'!$B$8:'Drag coefficient'!$B$33,1)-1,0,2),OFFSET('Drag coefficient'!$B$8,MATCH(N47,'Drag coefficient'!$B$8:'Drag coefficient'!$B$33,1)-1,0,2))</f>
        <v>0.4563474418384231</v>
      </c>
      <c r="Q47" s="15">
        <f t="shared" si="10"/>
        <v>0.4563474418384231</v>
      </c>
      <c r="R47" s="3">
        <f t="shared" si="11"/>
        <v>3518.3853336195575</v>
      </c>
      <c r="S47" s="4">
        <f t="shared" si="4"/>
        <v>0.8855654232317351</v>
      </c>
      <c r="T47" s="4">
        <f t="shared" si="5"/>
        <v>9.8200197839239</v>
      </c>
    </row>
    <row r="48" spans="2:20" ht="12.75">
      <c r="B48" s="4">
        <f t="shared" si="6"/>
        <v>1.5500000000000007</v>
      </c>
      <c r="C48" s="15">
        <f ca="1">FORECAST(B48,OFFSET(Engine!$P$8,MATCH(B48,Engine!$O$8:Engine!$O$29,1)-1,0,2),OFFSET(Engine!$O$8,MATCH(B48,Engine!$O$8:Engine!$O$29,1)-1,0,2))</f>
        <v>4.394436170212766</v>
      </c>
      <c r="D48" s="27">
        <f ca="1">FORECAST(B48,OFFSET(Engine!$Q$8,MATCH(B48,Engine!$O$8:Engine!$O$29,1)-1,0,2),OFFSET(Engine!$O$8,MATCH(B48,Engine!$O$8:Engine!$O$29,1)-1,0,2))</f>
        <v>0.0015706515139259532</v>
      </c>
      <c r="E48" s="15">
        <f t="shared" si="0"/>
        <v>0.07157065151392596</v>
      </c>
      <c r="F48" s="3">
        <f t="shared" si="12"/>
        <v>39.20665068446338</v>
      </c>
      <c r="G48" s="3">
        <f t="shared" si="7"/>
        <v>4.996600477519204</v>
      </c>
      <c r="H48" s="3">
        <f t="shared" si="8"/>
        <v>77.99538240274168</v>
      </c>
      <c r="I48" s="4">
        <f t="shared" si="9"/>
        <v>70.40186326730168</v>
      </c>
      <c r="J48" s="4">
        <f t="shared" si="1"/>
        <v>230.97654506326137</v>
      </c>
      <c r="K48" s="87">
        <f ca="1">FORECAST(I48,OFFSET('The atmosphere'!$C$6,MATCH(I48,'The atmosphere'!$B$6:'The atmosphere'!$B$39,1)-1,0,2),OFFSET('The atmosphere'!$B$6,MATCH(I48,'The atmosphere'!$B$6:'The atmosphere'!$B$39,1)-1,0,2))</f>
        <v>0.196141421126339</v>
      </c>
      <c r="L48" s="31">
        <f t="shared" si="2"/>
        <v>1.2166989601052933</v>
      </c>
      <c r="M48" s="15">
        <f ca="1">FORECAST(I48,OFFSET('The atmosphere'!$D$6,MATCH(I48,'The atmosphere'!$B$6:'The atmosphere'!$B$39,1)-1,0,2),OFFSET('The atmosphere'!$B$6,MATCH(I48,'The atmosphere'!$B$6:'The atmosphere'!$B$39,1)-1,0,2))</f>
        <v>340.02247291958423</v>
      </c>
      <c r="N48" s="35">
        <f t="shared" si="3"/>
        <v>0.22938302204862704</v>
      </c>
      <c r="O48" s="15">
        <f ca="1">FORECAST(N48,OFFSET('Drag coefficient'!$C$8,MATCH(N48,'Drag coefficient'!$B$8:'Drag coefficient'!$B$33,1)-1,0,2),OFFSET('Drag coefficient'!$B$8,MATCH(N48,'Drag coefficient'!$B$8:'Drag coefficient'!$B$33,1)-1,0,2))</f>
        <v>0.5157962733463529</v>
      </c>
      <c r="P48" s="15">
        <f ca="1">FORECAST(N48,OFFSET('Drag coefficient'!$D$8,MATCH(N48,'Drag coefficient'!$B$8:'Drag coefficient'!$B$33,1)-1,0,2),OFFSET('Drag coefficient'!$B$8,MATCH(N48,'Drag coefficient'!$B$8:'Drag coefficient'!$B$33,1)-1,0,2))</f>
        <v>0.45594318845659615</v>
      </c>
      <c r="Q48" s="15">
        <f t="shared" si="10"/>
        <v>0.45594318845659615</v>
      </c>
      <c r="R48" s="3">
        <f t="shared" si="11"/>
        <v>3700.7600280006286</v>
      </c>
      <c r="S48" s="4">
        <f t="shared" si="4"/>
        <v>0.9306433659327457</v>
      </c>
      <c r="T48" s="4">
        <f t="shared" si="5"/>
        <v>9.82000776216213</v>
      </c>
    </row>
    <row r="49" spans="2:20" ht="12.75">
      <c r="B49" s="4">
        <f t="shared" si="6"/>
        <v>1.6000000000000008</v>
      </c>
      <c r="C49" s="15">
        <f ca="1">FORECAST(B49,OFFSET(Engine!$P$8,MATCH(B49,Engine!$O$8:Engine!$O$29,1)-1,0,2),OFFSET(Engine!$O$8,MATCH(B49,Engine!$O$8:Engine!$O$29,1)-1,0,2))</f>
        <v>4.419702127659575</v>
      </c>
      <c r="D49" s="27">
        <f ca="1">FORECAST(B49,OFFSET(Engine!$Q$8,MATCH(B49,Engine!$O$8:Engine!$O$29,1)-1,0,2),OFFSET(Engine!$O$8,MATCH(B49,Engine!$O$8:Engine!$O$29,1)-1,0,2))</f>
        <v>0.0013016400645214435</v>
      </c>
      <c r="E49" s="15">
        <f t="shared" si="0"/>
        <v>0.07130164006452144</v>
      </c>
      <c r="F49" s="3">
        <f t="shared" si="12"/>
        <v>39.11377214205258</v>
      </c>
      <c r="G49" s="3">
        <f t="shared" si="7"/>
        <v>4.987132736192923</v>
      </c>
      <c r="H49" s="3">
        <f t="shared" si="8"/>
        <v>79.95107100984431</v>
      </c>
      <c r="I49" s="4">
        <f t="shared" si="9"/>
        <v>74.39941681779389</v>
      </c>
      <c r="J49" s="4">
        <f aca="true" t="shared" si="13" ref="J49:J80">I49*3.28083</f>
        <v>244.09183867832272</v>
      </c>
      <c r="K49" s="87">
        <f ca="1">FORECAST(I49,OFFSET('The atmosphere'!$C$6,MATCH(I49,'The atmosphere'!$B$6:'The atmosphere'!$B$39,1)-1,0,2),OFFSET('The atmosphere'!$B$6,MATCH(I49,'The atmosphere'!$B$6:'The atmosphere'!$B$39,1)-1,0,2))</f>
        <v>0.19575765598549175</v>
      </c>
      <c r="L49" s="31">
        <f aca="true" t="shared" si="14" ref="L49:L80">EXP(K49)</f>
        <v>1.216232123041125</v>
      </c>
      <c r="M49" s="15">
        <f ca="1">FORECAST(I49,OFFSET('The atmosphere'!$D$6,MATCH(I49,'The atmosphere'!$B$6:'The atmosphere'!$B$39,1)-1,0,2),OFFSET('The atmosphere'!$B$6,MATCH(I49,'The atmosphere'!$B$6:'The atmosphere'!$B$39,1)-1,0,2))</f>
        <v>340.00728221609234</v>
      </c>
      <c r="N49" s="35">
        <f aca="true" t="shared" si="15" ref="N49:N80">ABS(H49/M49)</f>
        <v>0.235145172446722</v>
      </c>
      <c r="O49" s="15">
        <f ca="1">FORECAST(N49,OFFSET('Drag coefficient'!$C$8,MATCH(N49,'Drag coefficient'!$B$8:'Drag coefficient'!$B$33,1)-1,0,2),OFFSET('Drag coefficient'!$B$8,MATCH(N49,'Drag coefficient'!$B$8:'Drag coefficient'!$B$33,1)-1,0,2))</f>
        <v>0.5153641120664958</v>
      </c>
      <c r="P49" s="15">
        <f ca="1">FORECAST(N49,OFFSET('Drag coefficient'!$D$8,MATCH(N49,'Drag coefficient'!$B$8:'Drag coefficient'!$B$33,1)-1,0,2),OFFSET('Drag coefficient'!$B$8,MATCH(N49,'Drag coefficient'!$B$8:'Drag coefficient'!$B$33,1)-1,0,2))</f>
        <v>0.4555398379287295</v>
      </c>
      <c r="Q49" s="15">
        <f t="shared" si="10"/>
        <v>0.4555398379287295</v>
      </c>
      <c r="R49" s="3">
        <f t="shared" si="11"/>
        <v>3887.183528823447</v>
      </c>
      <c r="S49" s="4">
        <f aca="true" t="shared" si="16" ref="S49:S80">R49*$G$10*Q49</f>
        <v>0.9766591833356827</v>
      </c>
      <c r="T49" s="4">
        <f aca="true" t="shared" si="17" ref="T49:T80">$U$11/($T$11+I49)^2</f>
        <v>9.819995438984627</v>
      </c>
    </row>
    <row r="50" spans="2:20" ht="12.75">
      <c r="B50" s="4">
        <f aca="true" t="shared" si="18" ref="B50:B81">B49+B$10</f>
        <v>1.6500000000000008</v>
      </c>
      <c r="C50" s="15">
        <f ca="1">FORECAST(B50,OFFSET(Engine!$P$8,MATCH(B50,Engine!$O$8:Engine!$O$29,1)-1,0,2),OFFSET(Engine!$O$8,MATCH(B50,Engine!$O$8:Engine!$O$29,1)-1,0,2))</f>
        <v>4.4449680851063835</v>
      </c>
      <c r="D50" s="27">
        <f ca="1">FORECAST(B50,OFFSET(Engine!$Q$8,MATCH(B50,Engine!$O$8:Engine!$O$29,1)-1,0,2),OFFSET(Engine!$O$8,MATCH(B50,Engine!$O$8:Engine!$O$29,1)-1,0,2))</f>
        <v>0.0010326286151169355</v>
      </c>
      <c r="E50" s="15">
        <f t="shared" si="0"/>
        <v>0.07103262861511694</v>
      </c>
      <c r="F50" s="3">
        <f t="shared" si="12"/>
        <v>39.00698688435552</v>
      </c>
      <c r="G50" s="3">
        <f aca="true" t="shared" si="19" ref="G50:G81">F50/9.81+1</f>
        <v>4.976247388823193</v>
      </c>
      <c r="H50" s="3">
        <f aca="true" t="shared" si="20" ref="H50:H81">H49+F50*B$10</f>
        <v>81.90142035406208</v>
      </c>
      <c r="I50" s="4">
        <f aca="true" t="shared" si="21" ref="I50:I81">I49+H50*B$10</f>
        <v>78.494487835497</v>
      </c>
      <c r="J50" s="4">
        <f t="shared" si="13"/>
        <v>257.5270705253336</v>
      </c>
      <c r="K50" s="87">
        <f ca="1">FORECAST(I50,OFFSET('The atmosphere'!$C$6,MATCH(I50,'The atmosphere'!$B$6:'The atmosphere'!$B$39,1)-1,0,2),OFFSET('The atmosphere'!$B$6,MATCH(I50,'The atmosphere'!$B$6:'The atmosphere'!$B$39,1)-1,0,2))</f>
        <v>0.19536452916779226</v>
      </c>
      <c r="L50" s="31">
        <f t="shared" si="14"/>
        <v>1.215754083548239</v>
      </c>
      <c r="M50" s="15">
        <f ca="1">FORECAST(I50,OFFSET('The atmosphere'!$D$6,MATCH(I50,'The atmosphere'!$B$6:'The atmosphere'!$B$39,1)-1,0,2),OFFSET('The atmosphere'!$B$6,MATCH(I50,'The atmosphere'!$B$6:'The atmosphere'!$B$39,1)-1,0,2))</f>
        <v>339.9917209462251</v>
      </c>
      <c r="N50" s="35">
        <f t="shared" si="15"/>
        <v>0.24089239622107167</v>
      </c>
      <c r="O50" s="15">
        <f ca="1">FORECAST(N50,OFFSET('Drag coefficient'!$C$8,MATCH(N50,'Drag coefficient'!$B$8:'Drag coefficient'!$B$33,1)-1,0,2),OFFSET('Drag coefficient'!$B$8,MATCH(N50,'Drag coefficient'!$B$8:'Drag coefficient'!$B$33,1)-1,0,2))</f>
        <v>0.5149330702834195</v>
      </c>
      <c r="P50" s="15">
        <f ca="1">FORECAST(N50,OFFSET('Drag coefficient'!$D$8,MATCH(N50,'Drag coefficient'!$B$8:'Drag coefficient'!$B$33,1)-1,0,2),OFFSET('Drag coefficient'!$B$8,MATCH(N50,'Drag coefficient'!$B$8:'Drag coefficient'!$B$33,1)-1,0,2))</f>
        <v>0.455137532264525</v>
      </c>
      <c r="Q50" s="15">
        <f t="shared" si="10"/>
        <v>0.455137532264525</v>
      </c>
      <c r="R50" s="3">
        <f t="shared" si="11"/>
        <v>4077.5435504232983</v>
      </c>
      <c r="S50" s="4">
        <f t="shared" si="16"/>
        <v>1.0235825841675594</v>
      </c>
      <c r="T50" s="4">
        <f t="shared" si="17"/>
        <v>9.81998281521605</v>
      </c>
    </row>
    <row r="51" spans="2:20" ht="12.75">
      <c r="B51" s="4">
        <f t="shared" si="18"/>
        <v>1.7000000000000008</v>
      </c>
      <c r="C51" s="15">
        <f ca="1">FORECAST(B51,OFFSET(Engine!$P$8,MATCH(B51,Engine!$O$8:Engine!$O$29,1)-1,0,2),OFFSET(Engine!$O$8,MATCH(B51,Engine!$O$8:Engine!$O$29,1)-1,0,2))</f>
        <v>4.448</v>
      </c>
      <c r="D51" s="27">
        <f ca="1">FORECAST(B51,OFFSET(Engine!$Q$8,MATCH(B51,Engine!$O$8:Engine!$O$29,1)-1,0,2),OFFSET(Engine!$O$8,MATCH(B51,Engine!$O$8:Engine!$O$29,1)-1,0,2))</f>
        <v>0.0007610618473201727</v>
      </c>
      <c r="E51" s="15">
        <f t="shared" si="0"/>
        <v>0.07076106184732017</v>
      </c>
      <c r="F51" s="3">
        <f t="shared" si="12"/>
        <v>38.57411029804506</v>
      </c>
      <c r="G51" s="3">
        <f t="shared" si="19"/>
        <v>4.9321213351727895</v>
      </c>
      <c r="H51" s="3">
        <f t="shared" si="20"/>
        <v>83.83012586896433</v>
      </c>
      <c r="I51" s="4">
        <f t="shared" si="21"/>
        <v>82.68599412894521</v>
      </c>
      <c r="J51" s="4">
        <f t="shared" si="13"/>
        <v>271.2786901180673</v>
      </c>
      <c r="K51" s="87">
        <f ca="1">FORECAST(I51,OFFSET('The atmosphere'!$C$6,MATCH(I51,'The atmosphere'!$B$6:'The atmosphere'!$B$39,1)-1,0,2),OFFSET('The atmosphere'!$B$6,MATCH(I51,'The atmosphere'!$B$6:'The atmosphere'!$B$39,1)-1,0,2))</f>
        <v>0.19496214456362124</v>
      </c>
      <c r="L51" s="31">
        <f t="shared" si="14"/>
        <v>1.2152649812327814</v>
      </c>
      <c r="M51" s="15">
        <f ca="1">FORECAST(I51,OFFSET('The atmosphere'!$D$6,MATCH(I51,'The atmosphere'!$B$6:'The atmosphere'!$B$39,1)-1,0,2),OFFSET('The atmosphere'!$B$6,MATCH(I51,'The atmosphere'!$B$6:'The atmosphere'!$B$39,1)-1,0,2))</f>
        <v>339.97579322230996</v>
      </c>
      <c r="N51" s="35">
        <f t="shared" si="15"/>
        <v>0.24657674911033406</v>
      </c>
      <c r="O51" s="15">
        <f ca="1">FORECAST(N51,OFFSET('Drag coefficient'!$C$8,MATCH(N51,'Drag coefficient'!$B$8:'Drag coefficient'!$B$33,1)-1,0,2),OFFSET('Drag coefficient'!$B$8,MATCH(N51,'Drag coefficient'!$B$8:'Drag coefficient'!$B$33,1)-1,0,2))</f>
        <v>0.5145067438167249</v>
      </c>
      <c r="P51" s="15">
        <f ca="1">FORECAST(N51,OFFSET('Drag coefficient'!$D$8,MATCH(N51,'Drag coefficient'!$B$8:'Drag coefficient'!$B$33,1)-1,0,2),OFFSET('Drag coefficient'!$B$8,MATCH(N51,'Drag coefficient'!$B$8:'Drag coefficient'!$B$33,1)-1,0,2))</f>
        <v>0.45473962756227665</v>
      </c>
      <c r="Q51" s="15">
        <f t="shared" si="10"/>
        <v>0.45473962756227665</v>
      </c>
      <c r="R51" s="3">
        <f t="shared" si="11"/>
        <v>4270.131253430093</v>
      </c>
      <c r="S51" s="4">
        <f t="shared" si="16"/>
        <v>1.0709905908774104</v>
      </c>
      <c r="T51" s="4">
        <f t="shared" si="17"/>
        <v>9.819969894194173</v>
      </c>
    </row>
    <row r="52" spans="2:20" ht="12.75">
      <c r="B52" s="4">
        <f t="shared" si="18"/>
        <v>1.7500000000000009</v>
      </c>
      <c r="C52" s="15">
        <f ca="1">FORECAST(B52,OFFSET(Engine!$P$8,MATCH(B52,Engine!$O$8:Engine!$O$29,1)-1,0,2),OFFSET(Engine!$O$8,MATCH(B52,Engine!$O$8:Engine!$O$29,1)-1,0,2))</f>
        <v>4.448</v>
      </c>
      <c r="D52" s="27">
        <f ca="1">FORECAST(B52,OFFSET(Engine!$Q$8,MATCH(B52,Engine!$O$8:Engine!$O$29,1)-1,0,2),OFFSET(Engine!$O$8,MATCH(B52,Engine!$O$8:Engine!$O$29,1)-1,0,2))</f>
        <v>0.0004891466270153765</v>
      </c>
      <c r="E52" s="15">
        <f t="shared" si="0"/>
        <v>0.07048914662701539</v>
      </c>
      <c r="F52" s="3">
        <f t="shared" si="12"/>
        <v>38.08824818924523</v>
      </c>
      <c r="G52" s="3">
        <f t="shared" si="19"/>
        <v>4.8825941069567005</v>
      </c>
      <c r="H52" s="3">
        <f t="shared" si="20"/>
        <v>85.7345382784266</v>
      </c>
      <c r="I52" s="4">
        <f t="shared" si="21"/>
        <v>86.97272104286654</v>
      </c>
      <c r="J52" s="4">
        <f t="shared" si="13"/>
        <v>285.3427123790678</v>
      </c>
      <c r="K52" s="87">
        <f ca="1">FORECAST(I52,OFFSET('The atmosphere'!$C$6,MATCH(I52,'The atmosphere'!$B$6:'The atmosphere'!$B$39,1)-1,0,2),OFFSET('The atmosphere'!$B$6,MATCH(I52,'The atmosphere'!$B$6:'The atmosphere'!$B$39,1)-1,0,2))</f>
        <v>0.19455061877988478</v>
      </c>
      <c r="L52" s="31">
        <f t="shared" si="14"/>
        <v>1.2147649712494888</v>
      </c>
      <c r="M52" s="15">
        <f ca="1">FORECAST(I52,OFFSET('The atmosphere'!$D$6,MATCH(I52,'The atmosphere'!$B$6:'The atmosphere'!$B$39,1)-1,0,2),OFFSET('The atmosphere'!$B$6,MATCH(I52,'The atmosphere'!$B$6:'The atmosphere'!$B$39,1)-1,0,2))</f>
        <v>339.95950366003706</v>
      </c>
      <c r="N52" s="35">
        <f t="shared" si="15"/>
        <v>0.2521904443188092</v>
      </c>
      <c r="O52" s="15">
        <f ca="1">FORECAST(N52,OFFSET('Drag coefficient'!$C$8,MATCH(N52,'Drag coefficient'!$B$8:'Drag coefficient'!$B$33,1)-1,0,2),OFFSET('Drag coefficient'!$B$8,MATCH(N52,'Drag coefficient'!$B$8:'Drag coefficient'!$B$33,1)-1,0,2))</f>
        <v>0.5140857166760893</v>
      </c>
      <c r="P52" s="15">
        <f ca="1">FORECAST(N52,OFFSET('Drag coefficient'!$D$8,MATCH(N52,'Drag coefficient'!$B$8:'Drag coefficient'!$B$33,1)-1,0,2),OFFSET('Drag coefficient'!$B$8,MATCH(N52,'Drag coefficient'!$B$8:'Drag coefficient'!$B$33,1)-1,0,2))</f>
        <v>0.4543466688976834</v>
      </c>
      <c r="Q52" s="15">
        <f t="shared" si="10"/>
        <v>0.4543466688976834</v>
      </c>
      <c r="R52" s="3">
        <f t="shared" si="11"/>
        <v>4464.510936229749</v>
      </c>
      <c r="S52" s="4">
        <f t="shared" si="16"/>
        <v>1.1187752977401264</v>
      </c>
      <c r="T52" s="4">
        <f t="shared" si="17"/>
        <v>9.819956679665125</v>
      </c>
    </row>
    <row r="53" spans="2:20" ht="12.75">
      <c r="B53" s="4">
        <f t="shared" si="18"/>
        <v>1.800000000000001</v>
      </c>
      <c r="C53" s="15">
        <f ca="1">FORECAST(B53,OFFSET(Engine!$P$8,MATCH(B53,Engine!$O$8:Engine!$O$29,1)-1,0,2),OFFSET(Engine!$O$8,MATCH(B53,Engine!$O$8:Engine!$O$29,1)-1,0,2))</f>
        <v>4.448</v>
      </c>
      <c r="D53" s="27">
        <f ca="1">FORECAST(B53,OFFSET(Engine!$Q$8,MATCH(B53,Engine!$O$8:Engine!$O$29,1)-1,0,2),OFFSET(Engine!$O$8,MATCH(B53,Engine!$O$8:Engine!$O$29,1)-1,0,2))</f>
        <v>0.00021723140671058017</v>
      </c>
      <c r="E53" s="15">
        <f t="shared" si="0"/>
        <v>0.07021723140671059</v>
      </c>
      <c r="F53" s="3">
        <f t="shared" si="12"/>
        <v>37.593258503605455</v>
      </c>
      <c r="G53" s="3">
        <f t="shared" si="19"/>
        <v>4.832136442773237</v>
      </c>
      <c r="H53" s="36">
        <f t="shared" si="20"/>
        <v>87.61420120360687</v>
      </c>
      <c r="I53" s="4">
        <f t="shared" si="21"/>
        <v>91.35343110304689</v>
      </c>
      <c r="J53" s="4">
        <f t="shared" si="13"/>
        <v>299.7150773658093</v>
      </c>
      <c r="K53" s="87">
        <f ca="1">FORECAST(I53,OFFSET('The atmosphere'!$C$6,MATCH(I53,'The atmosphere'!$B$6:'The atmosphere'!$B$39,1)-1,0,2),OFFSET('The atmosphere'!$B$6,MATCH(I53,'The atmosphere'!$B$6:'The atmosphere'!$B$39,1)-1,0,2))</f>
        <v>0.19413007061410748</v>
      </c>
      <c r="L53" s="31">
        <f t="shared" si="14"/>
        <v>1.21425421147605</v>
      </c>
      <c r="M53" s="15">
        <f ca="1">FORECAST(I53,OFFSET('The atmosphere'!$D$6,MATCH(I53,'The atmosphere'!$B$6:'The atmosphere'!$B$39,1)-1,0,2),OFFSET('The atmosphere'!$B$6,MATCH(I53,'The atmosphere'!$B$6:'The atmosphere'!$B$39,1)-1,0,2))</f>
        <v>339.9428569618084</v>
      </c>
      <c r="N53" s="35">
        <f t="shared" si="15"/>
        <v>0.25773214353331764</v>
      </c>
      <c r="O53" s="15">
        <f ca="1">FORECAST(N53,OFFSET('Drag coefficient'!$C$8,MATCH(N53,'Drag coefficient'!$B$8:'Drag coefficient'!$B$33,1)-1,0,2),OFFSET('Drag coefficient'!$B$8,MATCH(N53,'Drag coefficient'!$B$8:'Drag coefficient'!$B$33,1)-1,0,2))</f>
        <v>0.5136700892350011</v>
      </c>
      <c r="P53" s="15">
        <f ca="1">FORECAST(N53,OFFSET('Drag coefficient'!$D$8,MATCH(N53,'Drag coefficient'!$B$8:'Drag coefficient'!$B$33,1)-1,0,2),OFFSET('Drag coefficient'!$B$8,MATCH(N53,'Drag coefficient'!$B$8:'Drag coefficient'!$B$33,1)-1,0,2))</f>
        <v>0.4539587499526678</v>
      </c>
      <c r="Q53" s="15">
        <f t="shared" si="10"/>
        <v>0.4539587499526678</v>
      </c>
      <c r="R53" s="3">
        <f t="shared" si="11"/>
        <v>4660.45838449489</v>
      </c>
      <c r="S53" s="4">
        <f t="shared" si="16"/>
        <v>1.166881232629101</v>
      </c>
      <c r="T53" s="4">
        <f t="shared" si="17"/>
        <v>9.819943175445387</v>
      </c>
    </row>
    <row r="54" spans="2:20" ht="12.75">
      <c r="B54" s="4">
        <f t="shared" si="18"/>
        <v>1.850000000000001</v>
      </c>
      <c r="C54" s="15">
        <f ca="1">FORECAST(B54,OFFSET(Engine!$P$8,MATCH(B54,Engine!$O$8:Engine!$O$29,1)-1,0,2),OFFSET(Engine!$O$8,MATCH(B54,Engine!$O$8:Engine!$O$29,1)-1,0,2))</f>
        <v>1.01923076923066</v>
      </c>
      <c r="D54" s="27">
        <f ca="1">FORECAST(B54,OFFSET(Engine!$Q$8,MATCH(B54,Engine!$O$8:Engine!$O$29,1)-1,0,2),OFFSET(Engine!$O$8,MATCH(B54,Engine!$O$8:Engine!$O$29,1)-1,0,2))</f>
        <v>8.099992511326941E-06</v>
      </c>
      <c r="E54" s="15">
        <f t="shared" si="0"/>
        <v>0.07000809999251133</v>
      </c>
      <c r="F54" s="3">
        <f t="shared" si="12"/>
        <v>-11.928991462918336</v>
      </c>
      <c r="G54" s="3">
        <f t="shared" si="19"/>
        <v>-0.2160032072291882</v>
      </c>
      <c r="H54" s="3">
        <f t="shared" si="20"/>
        <v>87.01775163046095</v>
      </c>
      <c r="I54" s="4">
        <f t="shared" si="21"/>
        <v>95.70431868456994</v>
      </c>
      <c r="J54" s="4">
        <f t="shared" si="13"/>
        <v>313.9895998698976</v>
      </c>
      <c r="K54" s="87">
        <f ca="1">FORECAST(I54,OFFSET('The atmosphere'!$C$6,MATCH(I54,'The atmosphere'!$B$6:'The atmosphere'!$B$39,1)-1,0,2),OFFSET('The atmosphere'!$B$6,MATCH(I54,'The atmosphere'!$B$6:'The atmosphere'!$B$39,1)-1,0,2))</f>
        <v>0.19371238540628125</v>
      </c>
      <c r="L54" s="31">
        <f t="shared" si="14"/>
        <v>1.2137471413585914</v>
      </c>
      <c r="M54" s="15">
        <f ca="1">FORECAST(I54,OFFSET('The atmosphere'!$D$6,MATCH(I54,'The atmosphere'!$B$6:'The atmosphere'!$B$39,1)-1,0,2),OFFSET('The atmosphere'!$B$6,MATCH(I54,'The atmosphere'!$B$6:'The atmosphere'!$B$39,1)-1,0,2))</f>
        <v>339.9263235889986</v>
      </c>
      <c r="N54" s="35">
        <f t="shared" si="15"/>
        <v>0.2559900354633118</v>
      </c>
      <c r="O54" s="15">
        <f ca="1">FORECAST(N54,OFFSET('Drag coefficient'!$C$8,MATCH(N54,'Drag coefficient'!$B$8:'Drag coefficient'!$B$33,1)-1,0,2),OFFSET('Drag coefficient'!$B$8,MATCH(N54,'Drag coefficient'!$B$8:'Drag coefficient'!$B$33,1)-1,0,2))</f>
        <v>0.5138007473402515</v>
      </c>
      <c r="P54" s="15">
        <f ca="1">FORECAST(N54,OFFSET('Drag coefficient'!$D$8,MATCH(N54,'Drag coefficient'!$B$8:'Drag coefficient'!$B$33,1)-1,0,2),OFFSET('Drag coefficient'!$B$8,MATCH(N54,'Drag coefficient'!$B$8:'Drag coefficient'!$B$33,1)-1,0,2))</f>
        <v>0.4540806975175682</v>
      </c>
      <c r="Q54" s="15">
        <f t="shared" si="10"/>
        <v>0.4540806975175682</v>
      </c>
      <c r="R54" s="3">
        <f t="shared" si="11"/>
        <v>4595.3007489030215</v>
      </c>
      <c r="S54" s="4">
        <f t="shared" si="16"/>
        <v>1.150876202907511</v>
      </c>
      <c r="T54" s="4">
        <f t="shared" si="17"/>
        <v>9.819929763185646</v>
      </c>
    </row>
    <row r="55" spans="2:20" ht="12.75">
      <c r="B55" s="4">
        <f t="shared" si="18"/>
        <v>1.900000000000001</v>
      </c>
      <c r="C55" s="89">
        <v>0</v>
      </c>
      <c r="D55" s="90">
        <v>0</v>
      </c>
      <c r="E55" s="15">
        <f aca="true" t="shared" si="22" ref="E55:E80">D55+$C$10</f>
        <v>0.07</v>
      </c>
      <c r="F55" s="3">
        <f t="shared" si="12"/>
        <v>-26.26101837615009</v>
      </c>
      <c r="G55" s="3">
        <f t="shared" si="19"/>
        <v>-1.6769641565902234</v>
      </c>
      <c r="H55" s="3">
        <f t="shared" si="20"/>
        <v>85.70470071165344</v>
      </c>
      <c r="I55" s="4">
        <f t="shared" si="21"/>
        <v>99.98955372015261</v>
      </c>
      <c r="J55" s="4">
        <f t="shared" si="13"/>
        <v>328.0487275316883</v>
      </c>
      <c r="K55" s="87">
        <f ca="1">FORECAST(I55,OFFSET('The atmosphere'!$C$6,MATCH(I55,'The atmosphere'!$B$6:'The atmosphere'!$B$39,1)-1,0,2),OFFSET('The atmosphere'!$B$6,MATCH(I55,'The atmosphere'!$B$6:'The atmosphere'!$B$39,1)-1,0,2))</f>
        <v>0.19330100284286533</v>
      </c>
      <c r="L55" s="31">
        <f t="shared" si="14"/>
        <v>1.2132479296387795</v>
      </c>
      <c r="M55" s="15">
        <f ca="1">FORECAST(I55,OFFSET('The atmosphere'!$D$6,MATCH(I55,'The atmosphere'!$B$6:'The atmosphere'!$B$39,1)-1,0,2),OFFSET('The atmosphere'!$B$6,MATCH(I55,'The atmosphere'!$B$6:'The atmosphere'!$B$39,1)-1,0,2))</f>
        <v>339.91003969586336</v>
      </c>
      <c r="N55" s="35">
        <f t="shared" si="15"/>
        <v>0.2521393624864339</v>
      </c>
      <c r="O55" s="15">
        <f ca="1">FORECAST(N55,OFFSET('Drag coefficient'!$C$8,MATCH(N55,'Drag coefficient'!$B$8:'Drag coefficient'!$B$33,1)-1,0,2),OFFSET('Drag coefficient'!$B$8,MATCH(N55,'Drag coefficient'!$B$8:'Drag coefficient'!$B$33,1)-1,0,2))</f>
        <v>0.5140895478135173</v>
      </c>
      <c r="P55" s="15">
        <f ca="1">FORECAST(N55,OFFSET('Drag coefficient'!$D$8,MATCH(N55,'Drag coefficient'!$B$8:'Drag coefficient'!$B$33,1)-1,0,2),OFFSET('Drag coefficient'!$B$8,MATCH(N55,'Drag coefficient'!$B$8:'Drag coefficient'!$B$33,1)-1,0,2))</f>
        <v>0.45435024462594964</v>
      </c>
      <c r="Q55" s="89">
        <f>O55</f>
        <v>0.5140895478135173</v>
      </c>
      <c r="R55" s="3">
        <f t="shared" si="11"/>
        <v>4455.832414908735</v>
      </c>
      <c r="S55" s="4">
        <f t="shared" si="16"/>
        <v>1.263424376450959</v>
      </c>
      <c r="T55" s="4">
        <f t="shared" si="17"/>
        <v>9.819916553336526</v>
      </c>
    </row>
    <row r="56" spans="2:20" ht="12.75">
      <c r="B56" s="4">
        <f t="shared" si="18"/>
        <v>1.950000000000001</v>
      </c>
      <c r="C56" s="15">
        <f>C55</f>
        <v>0</v>
      </c>
      <c r="D56" s="3">
        <f>D55</f>
        <v>0</v>
      </c>
      <c r="E56" s="15">
        <f t="shared" si="22"/>
        <v>0.07</v>
      </c>
      <c r="F56" s="3">
        <f t="shared" si="12"/>
        <v>-27.868836216921654</v>
      </c>
      <c r="G56" s="3">
        <f t="shared" si="19"/>
        <v>-1.8408599609502194</v>
      </c>
      <c r="H56" s="3">
        <f t="shared" si="20"/>
        <v>84.31125890080736</v>
      </c>
      <c r="I56" s="4">
        <f t="shared" si="21"/>
        <v>104.20511666519297</v>
      </c>
      <c r="J56" s="4">
        <f t="shared" si="13"/>
        <v>341.8792729086651</v>
      </c>
      <c r="K56" s="87">
        <f ca="1">FORECAST(I56,OFFSET('The atmosphere'!$C$6,MATCH(I56,'The atmosphere'!$B$6:'The atmosphere'!$B$39,1)-1,0,2),OFFSET('The atmosphere'!$B$6,MATCH(I56,'The atmosphere'!$B$6:'The atmosphere'!$B$39,1)-1,0,2))</f>
        <v>0.19289630880014147</v>
      </c>
      <c r="L56" s="31">
        <f t="shared" si="14"/>
        <v>1.2127570347671224</v>
      </c>
      <c r="M56" s="15">
        <f ca="1">FORECAST(I56,OFFSET('The atmosphere'!$D$6,MATCH(I56,'The atmosphere'!$B$6:'The atmosphere'!$B$39,1)-1,0,2),OFFSET('The atmosphere'!$B$6,MATCH(I56,'The atmosphere'!$B$6:'The atmosphere'!$B$39,1)-1,0,2))</f>
        <v>339.8940205566723</v>
      </c>
      <c r="N56" s="35">
        <f t="shared" si="15"/>
        <v>0.24805160962444678</v>
      </c>
      <c r="O56" s="15">
        <f ca="1">FORECAST(N56,OFFSET('Drag coefficient'!$C$8,MATCH(N56,'Drag coefficient'!$B$8:'Drag coefficient'!$B$33,1)-1,0,2),OFFSET('Drag coefficient'!$B$8,MATCH(N56,'Drag coefficient'!$B$8:'Drag coefficient'!$B$33,1)-1,0,2))</f>
        <v>0.5143961292781664</v>
      </c>
      <c r="P56" s="15">
        <f ca="1">FORECAST(N56,OFFSET('Drag coefficient'!$D$8,MATCH(N56,'Drag coefficient'!$B$8:'Drag coefficient'!$B$33,1)-1,0,2),OFFSET('Drag coefficient'!$B$8,MATCH(N56,'Drag coefficient'!$B$8:'Drag coefficient'!$B$33,1)-1,0,2))</f>
        <v>0.45463638732628875</v>
      </c>
      <c r="Q56" s="88">
        <f aca="true" t="shared" si="23" ref="Q56:Q119">O56</f>
        <v>0.5143961292781664</v>
      </c>
      <c r="R56" s="3">
        <f t="shared" si="11"/>
        <v>4310.374005297979</v>
      </c>
      <c r="S56" s="4">
        <f t="shared" si="16"/>
        <v>1.2229093799506334</v>
      </c>
      <c r="T56" s="4">
        <f t="shared" si="17"/>
        <v>9.819903558287587</v>
      </c>
    </row>
    <row r="57" spans="2:20" ht="12.75">
      <c r="B57" s="4">
        <f t="shared" si="18"/>
        <v>2.000000000000001</v>
      </c>
      <c r="C57" s="15">
        <f aca="true" t="shared" si="24" ref="C57:C120">C56</f>
        <v>0</v>
      </c>
      <c r="D57" s="3">
        <f aca="true" t="shared" si="25" ref="D57:D120">D56</f>
        <v>0</v>
      </c>
      <c r="E57" s="15">
        <f t="shared" si="22"/>
        <v>0.07</v>
      </c>
      <c r="F57" s="3">
        <f t="shared" si="12"/>
        <v>-27.29003755758235</v>
      </c>
      <c r="G57" s="3">
        <f t="shared" si="19"/>
        <v>-1.7818590782448878</v>
      </c>
      <c r="H57" s="3">
        <f t="shared" si="20"/>
        <v>82.94675702292824</v>
      </c>
      <c r="I57" s="4">
        <f t="shared" si="21"/>
        <v>108.35245451633939</v>
      </c>
      <c r="J57" s="4">
        <f t="shared" si="13"/>
        <v>355.48598335084176</v>
      </c>
      <c r="K57" s="87">
        <f ca="1">FORECAST(I57,OFFSET('The atmosphere'!$C$6,MATCH(I57,'The atmosphere'!$B$6:'The atmosphere'!$B$39,1)-1,0,2),OFFSET('The atmosphere'!$B$6,MATCH(I57,'The atmosphere'!$B$6:'The atmosphere'!$B$39,1)-1,0,2))</f>
        <v>0.1924981643664314</v>
      </c>
      <c r="L57" s="31">
        <f t="shared" si="14"/>
        <v>1.2122742784140417</v>
      </c>
      <c r="M57" s="15">
        <f ca="1">FORECAST(I57,OFFSET('The atmosphere'!$D$6,MATCH(I57,'The atmosphere'!$B$6:'The atmosphere'!$B$39,1)-1,0,2),OFFSET('The atmosphere'!$B$6,MATCH(I57,'The atmosphere'!$B$6:'The atmosphere'!$B$39,1)-1,0,2))</f>
        <v>339.87826067283794</v>
      </c>
      <c r="N57" s="35">
        <f t="shared" si="15"/>
        <v>0.2440484332793842</v>
      </c>
      <c r="O57" s="15">
        <f ca="1">FORECAST(N57,OFFSET('Drag coefficient'!$C$8,MATCH(N57,'Drag coefficient'!$B$8:'Drag coefficient'!$B$33,1)-1,0,2),OFFSET('Drag coefficient'!$B$8,MATCH(N57,'Drag coefficient'!$B$8:'Drag coefficient'!$B$33,1)-1,0,2))</f>
        <v>0.5146963675040461</v>
      </c>
      <c r="P57" s="15">
        <f ca="1">FORECAST(N57,OFFSET('Drag coefficient'!$D$8,MATCH(N57,'Drag coefficient'!$B$8:'Drag coefficient'!$B$33,1)-1,0,2),OFFSET('Drag coefficient'!$B$8,MATCH(N57,'Drag coefficient'!$B$8:'Drag coefficient'!$B$33,1)-1,0,2))</f>
        <v>0.4549166096704431</v>
      </c>
      <c r="Q57" s="88">
        <f t="shared" si="23"/>
        <v>0.5146963675040461</v>
      </c>
      <c r="R57" s="3">
        <f t="shared" si="11"/>
        <v>4170.32322767993</v>
      </c>
      <c r="S57" s="4">
        <f t="shared" si="16"/>
        <v>1.1838657311920973</v>
      </c>
      <c r="T57" s="4">
        <f t="shared" si="17"/>
        <v>9.819890773576997</v>
      </c>
    </row>
    <row r="58" spans="2:20" ht="12.75">
      <c r="B58" s="4">
        <f t="shared" si="18"/>
        <v>2.0500000000000007</v>
      </c>
      <c r="C58" s="15">
        <f t="shared" si="24"/>
        <v>0</v>
      </c>
      <c r="D58" s="3">
        <f t="shared" si="25"/>
        <v>0</v>
      </c>
      <c r="E58" s="15">
        <f t="shared" si="22"/>
        <v>0.07</v>
      </c>
      <c r="F58" s="3">
        <f t="shared" si="12"/>
        <v>-26.732258362035527</v>
      </c>
      <c r="G58" s="3">
        <f t="shared" si="19"/>
        <v>-1.7250008523991363</v>
      </c>
      <c r="H58" s="3">
        <f t="shared" si="20"/>
        <v>81.61014410482646</v>
      </c>
      <c r="I58" s="4">
        <f t="shared" si="21"/>
        <v>112.43296172158071</v>
      </c>
      <c r="J58" s="4">
        <f t="shared" si="13"/>
        <v>368.87343380501363</v>
      </c>
      <c r="K58" s="87">
        <f ca="1">FORECAST(I58,OFFSET('The atmosphere'!$C$6,MATCH(I58,'The atmosphere'!$B$6:'The atmosphere'!$B$39,1)-1,0,2),OFFSET('The atmosphere'!$B$6,MATCH(I58,'The atmosphere'!$B$6:'The atmosphere'!$B$39,1)-1,0,2))</f>
        <v>0.19210643567472824</v>
      </c>
      <c r="L58" s="31">
        <f t="shared" si="14"/>
        <v>1.2117994887974022</v>
      </c>
      <c r="M58" s="15">
        <f ca="1">FORECAST(I58,OFFSET('The atmosphere'!$D$6,MATCH(I58,'The atmosphere'!$B$6:'The atmosphere'!$B$39,1)-1,0,2),OFFSET('The atmosphere'!$B$6,MATCH(I58,'The atmosphere'!$B$6:'The atmosphere'!$B$39,1)-1,0,2))</f>
        <v>339.862754745458</v>
      </c>
      <c r="N58" s="35">
        <f t="shared" si="15"/>
        <v>0.2401267657762287</v>
      </c>
      <c r="O58" s="15">
        <f ca="1">FORECAST(N58,OFFSET('Drag coefficient'!$C$8,MATCH(N58,'Drag coefficient'!$B$8:'Drag coefficient'!$B$33,1)-1,0,2),OFFSET('Drag coefficient'!$B$8,MATCH(N58,'Drag coefficient'!$B$8:'Drag coefficient'!$B$33,1)-1,0,2))</f>
        <v>0.5149904925667828</v>
      </c>
      <c r="P58" s="15">
        <f ca="1">FORECAST(N58,OFFSET('Drag coefficient'!$D$8,MATCH(N58,'Drag coefficient'!$B$8:'Drag coefficient'!$B$33,1)-1,0,2),OFFSET('Drag coefficient'!$B$8,MATCH(N58,'Drag coefficient'!$B$8:'Drag coefficient'!$B$33,1)-1,0,2))</f>
        <v>0.455191126395664</v>
      </c>
      <c r="Q58" s="88">
        <f t="shared" si="23"/>
        <v>0.5149904925667828</v>
      </c>
      <c r="R58" s="3">
        <f t="shared" si="11"/>
        <v>4035.4229422893427</v>
      </c>
      <c r="S58" s="4">
        <f t="shared" si="16"/>
        <v>1.1462250604607973</v>
      </c>
      <c r="T58" s="4">
        <f t="shared" si="17"/>
        <v>9.819878194904966</v>
      </c>
    </row>
    <row r="59" spans="2:20" ht="12.75">
      <c r="B59" s="4">
        <f t="shared" si="18"/>
        <v>2.1000000000000005</v>
      </c>
      <c r="C59" s="15">
        <f t="shared" si="24"/>
        <v>0</v>
      </c>
      <c r="D59" s="3">
        <f t="shared" si="25"/>
        <v>0</v>
      </c>
      <c r="E59" s="15">
        <f t="shared" si="22"/>
        <v>0.07</v>
      </c>
      <c r="F59" s="3">
        <f t="shared" si="12"/>
        <v>-26.194521915773496</v>
      </c>
      <c r="G59" s="3">
        <f t="shared" si="19"/>
        <v>-1.6701857202623338</v>
      </c>
      <c r="H59" s="3">
        <f t="shared" si="20"/>
        <v>80.30041800903778</v>
      </c>
      <c r="I59" s="4">
        <f t="shared" si="21"/>
        <v>116.4479826220326</v>
      </c>
      <c r="J59" s="4">
        <f t="shared" si="13"/>
        <v>382.0460348258432</v>
      </c>
      <c r="K59" s="87">
        <f ca="1">FORECAST(I59,OFFSET('The atmosphere'!$C$6,MATCH(I59,'The atmosphere'!$B$6:'The atmosphere'!$B$39,1)-1,0,2),OFFSET('The atmosphere'!$B$6,MATCH(I59,'The atmosphere'!$B$6:'The atmosphere'!$B$39,1)-1,0,2))</f>
        <v>0.19172099366828488</v>
      </c>
      <c r="L59" s="31">
        <f t="shared" si="14"/>
        <v>1.211332500375292</v>
      </c>
      <c r="M59" s="15">
        <f ca="1">FORECAST(I59,OFFSET('The atmosphere'!$D$6,MATCH(I59,'The atmosphere'!$B$6:'The atmosphere'!$B$39,1)-1,0,2),OFFSET('The atmosphere'!$B$6,MATCH(I59,'The atmosphere'!$B$6:'The atmosphere'!$B$39,1)-1,0,2))</f>
        <v>339.8474976660363</v>
      </c>
      <c r="N59" s="35">
        <f t="shared" si="15"/>
        <v>0.23628368182939502</v>
      </c>
      <c r="O59" s="15">
        <f ca="1">FORECAST(N59,OFFSET('Drag coefficient'!$C$8,MATCH(N59,'Drag coefficient'!$B$8:'Drag coefficient'!$B$33,1)-1,0,2),OFFSET('Drag coefficient'!$B$8,MATCH(N59,'Drag coefficient'!$B$8:'Drag coefficient'!$B$33,1)-1,0,2))</f>
        <v>0.5152787238627953</v>
      </c>
      <c r="P59" s="15">
        <f ca="1">FORECAST(N59,OFFSET('Drag coefficient'!$D$8,MATCH(N59,'Drag coefficient'!$B$8:'Drag coefficient'!$B$33,1)-1,0,2),OFFSET('Drag coefficient'!$B$8,MATCH(N59,'Drag coefficient'!$B$8:'Drag coefficient'!$B$33,1)-1,0,2))</f>
        <v>0.45546014227194237</v>
      </c>
      <c r="Q59" s="88">
        <f t="shared" si="23"/>
        <v>0.5152787238627953</v>
      </c>
      <c r="R59" s="3">
        <f t="shared" si="11"/>
        <v>3905.4311510173</v>
      </c>
      <c r="S59" s="4">
        <f t="shared" si="16"/>
        <v>1.1099229356634996</v>
      </c>
      <c r="T59" s="4">
        <f t="shared" si="17"/>
        <v>9.819865818126225</v>
      </c>
    </row>
    <row r="60" spans="2:20" ht="12.75">
      <c r="B60" s="4">
        <f t="shared" si="18"/>
        <v>2.1500000000000004</v>
      </c>
      <c r="C60" s="15">
        <f t="shared" si="24"/>
        <v>0</v>
      </c>
      <c r="D60" s="3">
        <f t="shared" si="25"/>
        <v>0</v>
      </c>
      <c r="E60" s="15">
        <f t="shared" si="22"/>
        <v>0.07</v>
      </c>
      <c r="F60" s="3">
        <f t="shared" si="12"/>
        <v>-25.675907756176215</v>
      </c>
      <c r="G60" s="3">
        <f t="shared" si="19"/>
        <v>-1.6173198528212245</v>
      </c>
      <c r="H60" s="3">
        <f t="shared" si="20"/>
        <v>79.01662262122898</v>
      </c>
      <c r="I60" s="4">
        <f t="shared" si="21"/>
        <v>120.39881375309405</v>
      </c>
      <c r="J60" s="4">
        <f t="shared" si="13"/>
        <v>395.0080401255635</v>
      </c>
      <c r="K60" s="87">
        <f ca="1">FORECAST(I60,OFFSET('The atmosphere'!$C$6,MATCH(I60,'The atmosphere'!$B$6:'The atmosphere'!$B$39,1)-1,0,2),OFFSET('The atmosphere'!$B$6,MATCH(I60,'The atmosphere'!$B$6:'The atmosphere'!$B$39,1)-1,0,2))</f>
        <v>0.19134171387970297</v>
      </c>
      <c r="L60" s="31">
        <f t="shared" si="14"/>
        <v>1.210873153556636</v>
      </c>
      <c r="M60" s="15">
        <f ca="1">FORECAST(I60,OFFSET('The atmosphere'!$D$6,MATCH(I60,'The atmosphere'!$B$6:'The atmosphere'!$B$39,1)-1,0,2),OFFSET('The atmosphere'!$B$6,MATCH(I60,'The atmosphere'!$B$6:'The atmosphere'!$B$39,1)-1,0,2))</f>
        <v>339.83248450773823</v>
      </c>
      <c r="N60" s="35">
        <f t="shared" si="15"/>
        <v>0.23251639034946264</v>
      </c>
      <c r="O60" s="15">
        <f ca="1">FORECAST(N60,OFFSET('Drag coefficient'!$C$8,MATCH(N60,'Drag coefficient'!$B$8:'Drag coefficient'!$B$33,1)-1,0,2),OFFSET('Drag coefficient'!$B$8,MATCH(N60,'Drag coefficient'!$B$8:'Drag coefficient'!$B$33,1)-1,0,2))</f>
        <v>0.5155612707237902</v>
      </c>
      <c r="P60" s="15">
        <f ca="1">FORECAST(N60,OFFSET('Drag coefficient'!$D$8,MATCH(N60,'Drag coefficient'!$B$8:'Drag coefficient'!$B$33,1)-1,0,2),OFFSET('Drag coefficient'!$B$8,MATCH(N60,'Drag coefficient'!$B$8:'Drag coefficient'!$B$33,1)-1,0,2))</f>
        <v>0.4557238526755376</v>
      </c>
      <c r="Q60" s="88">
        <f t="shared" si="23"/>
        <v>0.5155612707237902</v>
      </c>
      <c r="R60" s="3">
        <f t="shared" si="11"/>
        <v>3780.119945939838</v>
      </c>
      <c r="S60" s="4">
        <f t="shared" si="16"/>
        <v>1.0748985949874603</v>
      </c>
      <c r="T60" s="4">
        <f t="shared" si="17"/>
        <v>9.819853639242908</v>
      </c>
    </row>
    <row r="61" spans="2:20" ht="12.75">
      <c r="B61" s="4">
        <f t="shared" si="18"/>
        <v>2.2</v>
      </c>
      <c r="C61" s="15">
        <f t="shared" si="24"/>
        <v>0</v>
      </c>
      <c r="D61" s="3">
        <f t="shared" si="25"/>
        <v>0</v>
      </c>
      <c r="E61" s="15">
        <f t="shared" si="22"/>
        <v>0.07</v>
      </c>
      <c r="F61" s="3">
        <f t="shared" si="12"/>
        <v>-25.17554785334948</v>
      </c>
      <c r="G61" s="3">
        <f t="shared" si="19"/>
        <v>-1.5663147658867973</v>
      </c>
      <c r="H61" s="3">
        <f t="shared" si="20"/>
        <v>77.75784522856151</v>
      </c>
      <c r="I61" s="4">
        <f t="shared" si="21"/>
        <v>124.28670601452212</v>
      </c>
      <c r="J61" s="4">
        <f t="shared" si="13"/>
        <v>407.7635536936246</v>
      </c>
      <c r="K61" s="87">
        <f ca="1">FORECAST(I61,OFFSET('The atmosphere'!$C$6,MATCH(I61,'The atmosphere'!$B$6:'The atmosphere'!$B$39,1)-1,0,2),OFFSET('The atmosphere'!$B$6,MATCH(I61,'The atmosphere'!$B$6:'The atmosphere'!$B$39,1)-1,0,2))</f>
        <v>0.19096847622260588</v>
      </c>
      <c r="L61" s="31">
        <f t="shared" si="14"/>
        <v>1.2104212944284274</v>
      </c>
      <c r="M61" s="15">
        <f ca="1">FORECAST(I61,OFFSET('The atmosphere'!$D$6,MATCH(I61,'The atmosphere'!$B$6:'The atmosphere'!$B$39,1)-1,0,2),OFFSET('The atmosphere'!$B$6,MATCH(I61,'The atmosphere'!$B$6:'The atmosphere'!$B$39,1)-1,0,2))</f>
        <v>339.8177105171448</v>
      </c>
      <c r="N61" s="35">
        <f t="shared" si="15"/>
        <v>0.2288222268057403</v>
      </c>
      <c r="O61" s="15">
        <f ca="1">FORECAST(N61,OFFSET('Drag coefficient'!$C$8,MATCH(N61,'Drag coefficient'!$B$8:'Drag coefficient'!$B$33,1)-1,0,2),OFFSET('Drag coefficient'!$B$8,MATCH(N61,'Drag coefficient'!$B$8:'Drag coefficient'!$B$33,1)-1,0,2))</f>
        <v>0.5158383329895694</v>
      </c>
      <c r="P61" s="15">
        <f ca="1">FORECAST(N61,OFFSET('Drag coefficient'!$D$8,MATCH(N61,'Drag coefficient'!$B$8:'Drag coefficient'!$B$33,1)-1,0,2),OFFSET('Drag coefficient'!$B$8,MATCH(N61,'Drag coefficient'!$B$8:'Drag coefficient'!$B$33,1)-1,0,2))</f>
        <v>0.4559824441235982</v>
      </c>
      <c r="Q61" s="88">
        <f t="shared" si="23"/>
        <v>0.5158383329895694</v>
      </c>
      <c r="R61" s="3">
        <f t="shared" si="11"/>
        <v>3659.2745417901338</v>
      </c>
      <c r="S61" s="4">
        <f t="shared" si="16"/>
        <v>1.0410947004214584</v>
      </c>
      <c r="T61" s="4">
        <f t="shared" si="17"/>
        <v>9.819841654397887</v>
      </c>
    </row>
    <row r="62" spans="2:20" ht="12.75">
      <c r="B62" s="4">
        <f t="shared" si="18"/>
        <v>2.25</v>
      </c>
      <c r="C62" s="15">
        <f t="shared" si="24"/>
        <v>0</v>
      </c>
      <c r="D62" s="3">
        <f t="shared" si="25"/>
        <v>0</v>
      </c>
      <c r="E62" s="15">
        <f t="shared" si="22"/>
        <v>0.07</v>
      </c>
      <c r="F62" s="3">
        <f t="shared" si="12"/>
        <v>-24.692623088990146</v>
      </c>
      <c r="G62" s="3">
        <f t="shared" si="19"/>
        <v>-1.517086961161075</v>
      </c>
      <c r="H62" s="3">
        <f t="shared" si="20"/>
        <v>76.523214074112</v>
      </c>
      <c r="I62" s="4">
        <f t="shared" si="21"/>
        <v>128.11286671822774</v>
      </c>
      <c r="J62" s="4">
        <f t="shared" si="13"/>
        <v>420.3165365151631</v>
      </c>
      <c r="K62" s="87">
        <f ca="1">FORECAST(I62,OFFSET('The atmosphere'!$C$6,MATCH(I62,'The atmosphere'!$B$6:'The atmosphere'!$B$39,1)-1,0,2),OFFSET('The atmosphere'!$B$6,MATCH(I62,'The atmosphere'!$B$6:'The atmosphere'!$B$39,1)-1,0,2))</f>
        <v>0.19060116479505013</v>
      </c>
      <c r="L62" s="31">
        <f t="shared" si="14"/>
        <v>1.2099767744984498</v>
      </c>
      <c r="M62" s="15">
        <f ca="1">FORECAST(I62,OFFSET('The atmosphere'!$D$6,MATCH(I62,'The atmosphere'!$B$6:'The atmosphere'!$B$39,1)-1,0,2),OFFSET('The atmosphere'!$B$6,MATCH(I62,'The atmosphere'!$B$6:'The atmosphere'!$B$39,1)-1,0,2))</f>
        <v>339.80317110647076</v>
      </c>
      <c r="N62" s="35">
        <f t="shared" si="15"/>
        <v>0.22519864610131884</v>
      </c>
      <c r="O62" s="15">
        <f ca="1">FORECAST(N62,OFFSET('Drag coefficient'!$C$8,MATCH(N62,'Drag coefficient'!$B$8:'Drag coefficient'!$B$33,1)-1,0,2),OFFSET('Drag coefficient'!$B$8,MATCH(N62,'Drag coefficient'!$B$8:'Drag coefficient'!$B$33,1)-1,0,2))</f>
        <v>0.516110101542401</v>
      </c>
      <c r="P62" s="15">
        <f ca="1">FORECAST(N62,OFFSET('Drag coefficient'!$D$8,MATCH(N62,'Drag coefficient'!$B$8:'Drag coefficient'!$B$33,1)-1,0,2),OFFSET('Drag coefficient'!$B$8,MATCH(N62,'Drag coefficient'!$B$8:'Drag coefficient'!$B$33,1)-1,0,2))</f>
        <v>0.4562360947729077</v>
      </c>
      <c r="Q62" s="88">
        <f t="shared" si="23"/>
        <v>0.516110101542401</v>
      </c>
      <c r="R62" s="3">
        <f t="shared" si="11"/>
        <v>3542.692384827978</v>
      </c>
      <c r="S62" s="4">
        <f t="shared" si="16"/>
        <v>1.0084571103064262</v>
      </c>
      <c r="T62" s="4">
        <f t="shared" si="17"/>
        <v>9.819829859868438</v>
      </c>
    </row>
    <row r="63" spans="2:20" ht="12.75">
      <c r="B63" s="4">
        <f t="shared" si="18"/>
        <v>2.3</v>
      </c>
      <c r="C63" s="15">
        <f t="shared" si="24"/>
        <v>0</v>
      </c>
      <c r="D63" s="3">
        <f t="shared" si="25"/>
        <v>0</v>
      </c>
      <c r="E63" s="15">
        <f t="shared" si="22"/>
        <v>0.07</v>
      </c>
      <c r="F63" s="3">
        <f t="shared" si="12"/>
        <v>-24.226360007103096</v>
      </c>
      <c r="G63" s="3">
        <f t="shared" si="19"/>
        <v>-1.4695575950156061</v>
      </c>
      <c r="H63" s="3">
        <f t="shared" si="20"/>
        <v>75.31189607375686</v>
      </c>
      <c r="I63" s="4">
        <f t="shared" si="21"/>
        <v>131.87846152191557</v>
      </c>
      <c r="J63" s="4">
        <f t="shared" si="13"/>
        <v>432.6708129149462</v>
      </c>
      <c r="K63" s="87">
        <f ca="1">FORECAST(I63,OFFSET('The atmosphere'!$C$6,MATCH(I63,'The atmosphere'!$B$6:'The atmosphere'!$B$39,1)-1,0,2),OFFSET('The atmosphere'!$B$6,MATCH(I63,'The atmosphere'!$B$6:'The atmosphere'!$B$39,1)-1,0,2))</f>
        <v>0.1902396676938961</v>
      </c>
      <c r="L63" s="31">
        <f t="shared" si="14"/>
        <v>1.2095394504524548</v>
      </c>
      <c r="M63" s="15">
        <f ca="1">FORECAST(I63,OFFSET('The atmosphere'!$D$6,MATCH(I63,'The atmosphere'!$B$6:'The atmosphere'!$B$39,1)-1,0,2),OFFSET('The atmosphere'!$B$6,MATCH(I63,'The atmosphere'!$B$6:'The atmosphere'!$B$39,1)-1,0,2))</f>
        <v>339.7888618462167</v>
      </c>
      <c r="N63" s="35">
        <f t="shared" si="15"/>
        <v>0.22164321592107358</v>
      </c>
      <c r="O63" s="15">
        <f ca="1">FORECAST(N63,OFFSET('Drag coefficient'!$C$8,MATCH(N63,'Drag coefficient'!$B$8:'Drag coefficient'!$B$33,1)-1,0,2),OFFSET('Drag coefficient'!$B$8,MATCH(N63,'Drag coefficient'!$B$8:'Drag coefficient'!$B$33,1)-1,0,2))</f>
        <v>0.5163767588059194</v>
      </c>
      <c r="P63" s="15">
        <f ca="1">FORECAST(N63,OFFSET('Drag coefficient'!$D$8,MATCH(N63,'Drag coefficient'!$B$8:'Drag coefficient'!$B$33,1)-1,0,2),OFFSET('Drag coefficient'!$B$8,MATCH(N63,'Drag coefficient'!$B$8:'Drag coefficient'!$B$33,1)-1,0,2))</f>
        <v>0.45648497488552486</v>
      </c>
      <c r="Q63" s="88">
        <f t="shared" si="23"/>
        <v>0.5163767588059194</v>
      </c>
      <c r="R63" s="3">
        <f t="shared" si="11"/>
        <v>3430.1823313126524</v>
      </c>
      <c r="S63" s="4">
        <f t="shared" si="16"/>
        <v>0.9769346692618024</v>
      </c>
      <c r="T63" s="4">
        <f t="shared" si="17"/>
        <v>9.819818252060283</v>
      </c>
    </row>
    <row r="64" spans="2:20" ht="12.75">
      <c r="B64" s="4">
        <f t="shared" si="18"/>
        <v>2.3499999999999996</v>
      </c>
      <c r="C64" s="15">
        <f t="shared" si="24"/>
        <v>0</v>
      </c>
      <c r="D64" s="3">
        <f t="shared" si="25"/>
        <v>0</v>
      </c>
      <c r="E64" s="15">
        <f t="shared" si="22"/>
        <v>0.07</v>
      </c>
      <c r="F64" s="3">
        <f t="shared" si="12"/>
        <v>-23.776027812943173</v>
      </c>
      <c r="G64" s="3">
        <f t="shared" si="19"/>
        <v>-1.4236521725732083</v>
      </c>
      <c r="H64" s="3">
        <f t="shared" si="20"/>
        <v>74.1230946831097</v>
      </c>
      <c r="I64" s="4">
        <f t="shared" si="21"/>
        <v>135.58461625607106</v>
      </c>
      <c r="J64" s="4">
        <f t="shared" si="13"/>
        <v>444.8300765514056</v>
      </c>
      <c r="K64" s="87">
        <f ca="1">FORECAST(I64,OFFSET('The atmosphere'!$C$6,MATCH(I64,'The atmosphere'!$B$6:'The atmosphere'!$B$39,1)-1,0,2),OFFSET('The atmosphere'!$B$6,MATCH(I64,'The atmosphere'!$B$6:'The atmosphere'!$B$39,1)-1,0,2))</f>
        <v>0.18988387683941718</v>
      </c>
      <c r="L64" s="31">
        <f t="shared" si="14"/>
        <v>1.209109183924839</v>
      </c>
      <c r="M64" s="15">
        <f ca="1">FORECAST(I64,OFFSET('The atmosphere'!$D$6,MATCH(I64,'The atmosphere'!$B$6:'The atmosphere'!$B$39,1)-1,0,2),OFFSET('The atmosphere'!$B$6,MATCH(I64,'The atmosphere'!$B$6:'The atmosphere'!$B$39,1)-1,0,2))</f>
        <v>339.77477845822693</v>
      </c>
      <c r="N64" s="35">
        <f t="shared" si="15"/>
        <v>0.21815361051651055</v>
      </c>
      <c r="O64" s="15">
        <f ca="1">FORECAST(N64,OFFSET('Drag coefficient'!$C$8,MATCH(N64,'Drag coefficient'!$B$8:'Drag coefficient'!$B$33,1)-1,0,2),OFFSET('Drag coefficient'!$B$8,MATCH(N64,'Drag coefficient'!$B$8:'Drag coefficient'!$B$33,1)-1,0,2))</f>
        <v>0.5166384792112616</v>
      </c>
      <c r="P64" s="15">
        <f ca="1">FORECAST(N64,OFFSET('Drag coefficient'!$D$8,MATCH(N64,'Drag coefficient'!$B$8:'Drag coefficient'!$B$33,1)-1,0,2),OFFSET('Drag coefficient'!$B$8,MATCH(N64,'Drag coefficient'!$B$8:'Drag coefficient'!$B$33,1)-1,0,2))</f>
        <v>0.4567292472638443</v>
      </c>
      <c r="Q64" s="88">
        <f t="shared" si="23"/>
        <v>0.5166384792112616</v>
      </c>
      <c r="R64" s="3">
        <f t="shared" si="11"/>
        <v>3321.563889455542</v>
      </c>
      <c r="S64" s="4">
        <f t="shared" si="16"/>
        <v>0.9464790139931023</v>
      </c>
      <c r="T64" s="4">
        <f t="shared" si="17"/>
        <v>9.819806827501955</v>
      </c>
    </row>
    <row r="65" spans="2:20" ht="12.75">
      <c r="B65" s="4">
        <f t="shared" si="18"/>
        <v>2.3999999999999995</v>
      </c>
      <c r="C65" s="15">
        <f t="shared" si="24"/>
        <v>0</v>
      </c>
      <c r="D65" s="3">
        <f t="shared" si="25"/>
        <v>0</v>
      </c>
      <c r="E65" s="15">
        <f t="shared" si="22"/>
        <v>0.07</v>
      </c>
      <c r="F65" s="3">
        <f t="shared" si="12"/>
        <v>-23.340935598831987</v>
      </c>
      <c r="G65" s="3">
        <f t="shared" si="19"/>
        <v>-1.3793002649166142</v>
      </c>
      <c r="H65" s="3">
        <f t="shared" si="20"/>
        <v>72.9560479031681</v>
      </c>
      <c r="I65" s="4">
        <f t="shared" si="21"/>
        <v>139.23241865122947</v>
      </c>
      <c r="J65" s="4">
        <f t="shared" si="13"/>
        <v>456.79789608351314</v>
      </c>
      <c r="K65" s="87">
        <f ca="1">FORECAST(I65,OFFSET('The atmosphere'!$C$6,MATCH(I65,'The atmosphere'!$B$6:'The atmosphere'!$B$39,1)-1,0,2),OFFSET('The atmosphere'!$B$6,MATCH(I65,'The atmosphere'!$B$6:'The atmosphere'!$B$39,1)-1,0,2))</f>
        <v>0.18953368780948196</v>
      </c>
      <c r="L65" s="31">
        <f t="shared" si="14"/>
        <v>1.2086858412819357</v>
      </c>
      <c r="M65" s="15">
        <f ca="1">FORECAST(I65,OFFSET('The atmosphere'!$D$6,MATCH(I65,'The atmosphere'!$B$6:'The atmosphere'!$B$39,1)-1,0,2),OFFSET('The atmosphere'!$B$6,MATCH(I65,'The atmosphere'!$B$6:'The atmosphere'!$B$39,1)-1,0,2))</f>
        <v>339.7609168091253</v>
      </c>
      <c r="N65" s="35">
        <f t="shared" si="15"/>
        <v>0.2147276048944563</v>
      </c>
      <c r="O65" s="15">
        <f ca="1">FORECAST(N65,OFFSET('Drag coefficient'!$C$8,MATCH(N65,'Drag coefficient'!$B$8:'Drag coefficient'!$B$33,1)-1,0,2),OFFSET('Drag coefficient'!$B$8,MATCH(N65,'Drag coefficient'!$B$8:'Drag coefficient'!$B$33,1)-1,0,2))</f>
        <v>0.5168954296329157</v>
      </c>
      <c r="P65" s="15">
        <f ca="1">FORECAST(N65,OFFSET('Drag coefficient'!$D$8,MATCH(N65,'Drag coefficient'!$B$8:'Drag coefficient'!$B$33,1)-1,0,2),OFFSET('Drag coefficient'!$B$8,MATCH(N65,'Drag coefficient'!$B$8:'Drag coefficient'!$B$33,1)-1,0,2))</f>
        <v>0.4569690676573881</v>
      </c>
      <c r="Q65" s="88">
        <f t="shared" si="23"/>
        <v>0.5168954296329157</v>
      </c>
      <c r="R65" s="3">
        <f t="shared" si="11"/>
        <v>3216.666519326522</v>
      </c>
      <c r="S65" s="4">
        <f t="shared" si="16"/>
        <v>0.9170443936287304</v>
      </c>
      <c r="T65" s="4">
        <f t="shared" si="17"/>
        <v>9.819795582839475</v>
      </c>
    </row>
    <row r="66" spans="2:20" ht="12.75">
      <c r="B66" s="4">
        <f t="shared" si="18"/>
        <v>2.4499999999999993</v>
      </c>
      <c r="C66" s="15">
        <f t="shared" si="24"/>
        <v>0</v>
      </c>
      <c r="D66" s="3">
        <f t="shared" si="25"/>
        <v>0</v>
      </c>
      <c r="E66" s="15">
        <f t="shared" si="22"/>
        <v>0.07</v>
      </c>
      <c r="F66" s="3">
        <f t="shared" si="12"/>
        <v>-22.920429777535624</v>
      </c>
      <c r="G66" s="3">
        <f t="shared" si="19"/>
        <v>-1.3364352474552113</v>
      </c>
      <c r="H66" s="3">
        <f t="shared" si="20"/>
        <v>71.81002641429131</v>
      </c>
      <c r="I66" s="4">
        <f t="shared" si="21"/>
        <v>142.82291997194403</v>
      </c>
      <c r="J66" s="4">
        <f t="shared" si="13"/>
        <v>468.5777205315531</v>
      </c>
      <c r="K66" s="87">
        <f ca="1">FORECAST(I66,OFFSET('The atmosphere'!$C$6,MATCH(I66,'The atmosphere'!$B$6:'The atmosphere'!$B$39,1)-1,0,2),OFFSET('The atmosphere'!$B$6,MATCH(I66,'The atmosphere'!$B$6:'The atmosphere'!$B$39,1)-1,0,2))</f>
        <v>0.18918899968269337</v>
      </c>
      <c r="L66" s="31">
        <f t="shared" si="14"/>
        <v>1.208269293417104</v>
      </c>
      <c r="M66" s="15">
        <f ca="1">FORECAST(I66,OFFSET('The atmosphere'!$D$6,MATCH(I66,'The atmosphere'!$B$6:'The atmosphere'!$B$39,1)-1,0,2),OFFSET('The atmosphere'!$B$6,MATCH(I66,'The atmosphere'!$B$6:'The atmosphere'!$B$39,1)-1,0,2))</f>
        <v>339.74727290410664</v>
      </c>
      <c r="N66" s="35">
        <f t="shared" si="15"/>
        <v>0.2113630693793961</v>
      </c>
      <c r="O66" s="15">
        <f ca="1">FORECAST(N66,OFFSET('Drag coefficient'!$C$8,MATCH(N66,'Drag coefficient'!$B$8:'Drag coefficient'!$B$33,1)-1,0,2),OFFSET('Drag coefficient'!$B$8,MATCH(N66,'Drag coefficient'!$B$8:'Drag coefficient'!$B$33,1)-1,0,2))</f>
        <v>0.5171477697965452</v>
      </c>
      <c r="P66" s="15">
        <f ca="1">FORECAST(N66,OFFSET('Drag coefficient'!$D$8,MATCH(N66,'Drag coefficient'!$B$8:'Drag coefficient'!$B$33,1)-1,0,2),OFFSET('Drag coefficient'!$B$8,MATCH(N66,'Drag coefficient'!$B$8:'Drag coefficient'!$B$33,1)-1,0,2))</f>
        <v>0.4572045851434423</v>
      </c>
      <c r="Q66" s="88">
        <f t="shared" si="23"/>
        <v>0.5171477697965452</v>
      </c>
      <c r="R66" s="3">
        <f t="shared" si="11"/>
        <v>3115.328985721947</v>
      </c>
      <c r="S66" s="4">
        <f t="shared" si="16"/>
        <v>0.8885875033617198</v>
      </c>
      <c r="T66" s="4">
        <f t="shared" si="17"/>
        <v>9.819784514831316</v>
      </c>
    </row>
    <row r="67" spans="2:20" ht="12.75">
      <c r="B67" s="4">
        <f t="shared" si="18"/>
        <v>2.499999999999999</v>
      </c>
      <c r="C67" s="15">
        <f t="shared" si="24"/>
        <v>0</v>
      </c>
      <c r="D67" s="3">
        <f t="shared" si="25"/>
        <v>0</v>
      </c>
      <c r="E67" s="15">
        <f t="shared" si="22"/>
        <v>0.07</v>
      </c>
      <c r="F67" s="3">
        <f t="shared" si="12"/>
        <v>-22.513891705713025</v>
      </c>
      <c r="G67" s="3">
        <f t="shared" si="19"/>
        <v>-1.2949940576669747</v>
      </c>
      <c r="H67" s="3">
        <f t="shared" si="20"/>
        <v>70.68433182900566</v>
      </c>
      <c r="I67" s="4">
        <f t="shared" si="21"/>
        <v>146.3571365633943</v>
      </c>
      <c r="J67" s="4">
        <f t="shared" si="13"/>
        <v>480.1728843512809</v>
      </c>
      <c r="K67" s="87">
        <f ca="1">FORECAST(I67,OFFSET('The atmosphere'!$C$6,MATCH(I67,'The atmosphere'!$B$6:'The atmosphere'!$B$39,1)-1,0,2),OFFSET('The atmosphere'!$B$6,MATCH(I67,'The atmosphere'!$B$6:'The atmosphere'!$B$39,1)-1,0,2))</f>
        <v>0.18884971488991414</v>
      </c>
      <c r="L67" s="31">
        <f t="shared" si="14"/>
        <v>1.2078594155568598</v>
      </c>
      <c r="M67" s="15">
        <f ca="1">FORECAST(I67,OFFSET('The atmosphere'!$D$6,MATCH(I67,'The atmosphere'!$B$6:'The atmosphere'!$B$39,1)-1,0,2),OFFSET('The atmosphere'!$B$6,MATCH(I67,'The atmosphere'!$B$6:'The atmosphere'!$B$39,1)-1,0,2))</f>
        <v>339.7338428810591</v>
      </c>
      <c r="N67" s="35">
        <f t="shared" si="15"/>
        <v>0.20805796452181027</v>
      </c>
      <c r="O67" s="15">
        <f ca="1">FORECAST(N67,OFFSET('Drag coefficient'!$C$8,MATCH(N67,'Drag coefficient'!$B$8:'Drag coefficient'!$B$33,1)-1,0,2),OFFSET('Drag coefficient'!$B$8,MATCH(N67,'Drag coefficient'!$B$8:'Drag coefficient'!$B$33,1)-1,0,2))</f>
        <v>0.5173956526608642</v>
      </c>
      <c r="P67" s="15">
        <f ca="1">FORECAST(N67,OFFSET('Drag coefficient'!$D$8,MATCH(N67,'Drag coefficient'!$B$8:'Drag coefficient'!$B$33,1)-1,0,2),OFFSET('Drag coefficient'!$B$8,MATCH(N67,'Drag coefficient'!$B$8:'Drag coefficient'!$B$33,1)-1,0,2))</f>
        <v>0.4574359424834733</v>
      </c>
      <c r="Q67" s="88">
        <f t="shared" si="23"/>
        <v>0.5173956526608642</v>
      </c>
      <c r="R67" s="3">
        <f t="shared" si="11"/>
        <v>3017.3987594793566</v>
      </c>
      <c r="S67" s="4">
        <f t="shared" si="16"/>
        <v>0.8610673302865391</v>
      </c>
      <c r="T67" s="4">
        <f t="shared" si="17"/>
        <v>9.819773620343623</v>
      </c>
    </row>
    <row r="68" spans="2:20" ht="12.75">
      <c r="B68" s="4">
        <f t="shared" si="18"/>
        <v>2.549999999999999</v>
      </c>
      <c r="C68" s="15">
        <f t="shared" si="24"/>
        <v>0</v>
      </c>
      <c r="D68" s="3">
        <f t="shared" si="25"/>
        <v>0</v>
      </c>
      <c r="E68" s="15">
        <f t="shared" si="22"/>
        <v>0.07</v>
      </c>
      <c r="F68" s="3">
        <f t="shared" si="12"/>
        <v>-22.120735481579896</v>
      </c>
      <c r="G68" s="3">
        <f t="shared" si="19"/>
        <v>-1.2549169705993775</v>
      </c>
      <c r="H68" s="3">
        <f t="shared" si="20"/>
        <v>69.57829505492666</v>
      </c>
      <c r="I68" s="4">
        <f t="shared" si="21"/>
        <v>149.83605131614064</v>
      </c>
      <c r="J68" s="4">
        <f t="shared" si="13"/>
        <v>491.5866122395337</v>
      </c>
      <c r="K68" s="87">
        <f ca="1">FORECAST(I68,OFFSET('The atmosphere'!$C$6,MATCH(I68,'The atmosphere'!$B$6:'The atmosphere'!$B$39,1)-1,0,2),OFFSET('The atmosphere'!$B$6,MATCH(I68,'The atmosphere'!$B$6:'The atmosphere'!$B$39,1)-1,0,2))</f>
        <v>0.1885157390736505</v>
      </c>
      <c r="L68" s="31">
        <f t="shared" si="14"/>
        <v>1.2074560870773454</v>
      </c>
      <c r="M68" s="15">
        <f ca="1">FORECAST(I68,OFFSET('The atmosphere'!$D$6,MATCH(I68,'The atmosphere'!$B$6:'The atmosphere'!$B$39,1)-1,0,2),OFFSET('The atmosphere'!$B$6,MATCH(I68,'The atmosphere'!$B$6:'The atmosphere'!$B$39,1)-1,0,2))</f>
        <v>339.7206230049987</v>
      </c>
      <c r="N68" s="35">
        <f t="shared" si="15"/>
        <v>0.2048103363271616</v>
      </c>
      <c r="O68" s="15">
        <f ca="1">FORECAST(N68,OFFSET('Drag coefficient'!$C$8,MATCH(N68,'Drag coefficient'!$B$8:'Drag coefficient'!$B$33,1)-1,0,2),OFFSET('Drag coefficient'!$B$8,MATCH(N68,'Drag coefficient'!$B$8:'Drag coefficient'!$B$33,1)-1,0,2))</f>
        <v>0.5176392247754628</v>
      </c>
      <c r="P68" s="15">
        <f ca="1">FORECAST(N68,OFFSET('Drag coefficient'!$D$8,MATCH(N68,'Drag coefficient'!$B$8:'Drag coefficient'!$B$33,1)-1,0,2),OFFSET('Drag coefficient'!$B$8,MATCH(N68,'Drag coefficient'!$B$8:'Drag coefficient'!$B$33,1)-1,0,2))</f>
        <v>0.4576632764570987</v>
      </c>
      <c r="Q68" s="88">
        <f t="shared" si="23"/>
        <v>0.5176392247754628</v>
      </c>
      <c r="R68" s="3">
        <f t="shared" si="11"/>
        <v>2922.731463151205</v>
      </c>
      <c r="S68" s="4">
        <f t="shared" si="16"/>
        <v>0.8344450104238089</v>
      </c>
      <c r="T68" s="4">
        <f t="shared" si="17"/>
        <v>9.8197628963457</v>
      </c>
    </row>
    <row r="69" spans="2:20" ht="12.75">
      <c r="B69" s="4">
        <f t="shared" si="18"/>
        <v>2.5999999999999988</v>
      </c>
      <c r="C69" s="15">
        <f t="shared" si="24"/>
        <v>0</v>
      </c>
      <c r="D69" s="3">
        <f t="shared" si="25"/>
        <v>0</v>
      </c>
      <c r="E69" s="15">
        <f t="shared" si="22"/>
        <v>0.07</v>
      </c>
      <c r="F69" s="3">
        <f t="shared" si="12"/>
        <v>-21.740405902400113</v>
      </c>
      <c r="G69" s="3">
        <f t="shared" si="19"/>
        <v>-1.2161473906626008</v>
      </c>
      <c r="H69" s="3">
        <f t="shared" si="20"/>
        <v>68.49127475980666</v>
      </c>
      <c r="I69" s="4">
        <f t="shared" si="21"/>
        <v>153.26061505413097</v>
      </c>
      <c r="J69" s="4">
        <f t="shared" si="13"/>
        <v>502.8220236880445</v>
      </c>
      <c r="K69" s="87">
        <f ca="1">FORECAST(I69,OFFSET('The atmosphere'!$C$6,MATCH(I69,'The atmosphere'!$B$6:'The atmosphere'!$B$39,1)-1,0,2),OFFSET('The atmosphere'!$B$6,MATCH(I69,'The atmosphere'!$B$6:'The atmosphere'!$B$39,1)-1,0,2))</f>
        <v>0.18818698095480343</v>
      </c>
      <c r="L69" s="31">
        <f t="shared" si="14"/>
        <v>1.2070591913304918</v>
      </c>
      <c r="M69" s="15">
        <f ca="1">FORECAST(I69,OFFSET('The atmosphere'!$D$6,MATCH(I69,'The atmosphere'!$B$6:'The atmosphere'!$B$39,1)-1,0,2),OFFSET('The atmosphere'!$B$6,MATCH(I69,'The atmosphere'!$B$6:'The atmosphere'!$B$39,1)-1,0,2))</f>
        <v>339.7076096627943</v>
      </c>
      <c r="N69" s="35">
        <f t="shared" si="15"/>
        <v>0.20161831178228093</v>
      </c>
      <c r="O69" s="15">
        <f ca="1">FORECAST(N69,OFFSET('Drag coefficient'!$C$8,MATCH(N69,'Drag coefficient'!$B$8:'Drag coefficient'!$B$33,1)-1,0,2),OFFSET('Drag coefficient'!$B$8,MATCH(N69,'Drag coefficient'!$B$8:'Drag coefficient'!$B$33,1)-1,0,2))</f>
        <v>0.5178786266163289</v>
      </c>
      <c r="P69" s="15">
        <f ca="1">FORECAST(N69,OFFSET('Drag coefficient'!$D$8,MATCH(N69,'Drag coefficient'!$B$8:'Drag coefficient'!$B$33,1)-1,0,2),OFFSET('Drag coefficient'!$B$8,MATCH(N69,'Drag coefficient'!$B$8:'Drag coefficient'!$B$33,1)-1,0,2))</f>
        <v>0.45788671817524035</v>
      </c>
      <c r="Q69" s="88">
        <f t="shared" si="23"/>
        <v>0.5178786266163289</v>
      </c>
      <c r="R69" s="3">
        <f t="shared" si="11"/>
        <v>2831.1903573328696</v>
      </c>
      <c r="S69" s="4">
        <f t="shared" si="16"/>
        <v>0.8086836960180998</v>
      </c>
      <c r="T69" s="4">
        <f t="shared" si="17"/>
        <v>9.819752339905737</v>
      </c>
    </row>
    <row r="70" spans="2:20" ht="12.75">
      <c r="B70" s="4">
        <f t="shared" si="18"/>
        <v>2.6499999999999986</v>
      </c>
      <c r="C70" s="15">
        <f t="shared" si="24"/>
        <v>0</v>
      </c>
      <c r="D70" s="3">
        <f t="shared" si="25"/>
        <v>0</v>
      </c>
      <c r="E70" s="15">
        <f t="shared" si="22"/>
        <v>0.07</v>
      </c>
      <c r="F70" s="3">
        <f t="shared" si="12"/>
        <v>-21.37237656873573</v>
      </c>
      <c r="G70" s="3">
        <f t="shared" si="19"/>
        <v>-1.1786316583828471</v>
      </c>
      <c r="H70" s="3">
        <f t="shared" si="20"/>
        <v>67.42265593136987</v>
      </c>
      <c r="I70" s="4">
        <f t="shared" si="21"/>
        <v>156.63174785069947</v>
      </c>
      <c r="J70" s="4">
        <f t="shared" si="13"/>
        <v>513.8821373010103</v>
      </c>
      <c r="K70" s="87">
        <f ca="1">FORECAST(I70,OFFSET('The atmosphere'!$C$6,MATCH(I70,'The atmosphere'!$B$6:'The atmosphere'!$B$39,1)-1,0,2),OFFSET('The atmosphere'!$B$6,MATCH(I70,'The atmosphere'!$B$6:'The atmosphere'!$B$39,1)-1,0,2))</f>
        <v>0.18786335220633285</v>
      </c>
      <c r="L70" s="31">
        <f t="shared" si="14"/>
        <v>1.2066686154792676</v>
      </c>
      <c r="M70" s="15">
        <f ca="1">FORECAST(I70,OFFSET('The atmosphere'!$D$6,MATCH(I70,'The atmosphere'!$B$6:'The atmosphere'!$B$39,1)-1,0,2),OFFSET('The atmosphere'!$B$6,MATCH(I70,'The atmosphere'!$B$6:'The atmosphere'!$B$39,1)-1,0,2))</f>
        <v>339.69479935816736</v>
      </c>
      <c r="N70" s="35">
        <f t="shared" si="15"/>
        <v>0.1984800946577954</v>
      </c>
      <c r="O70" s="15">
        <f ca="1">FORECAST(N70,OFFSET('Drag coefficient'!$C$8,MATCH(N70,'Drag coefficient'!$B$8:'Drag coefficient'!$B$33,1)-1,0,2),OFFSET('Drag coefficient'!$B$8,MATCH(N70,'Drag coefficient'!$B$8:'Drag coefficient'!$B$33,1)-1,0,2))</f>
        <v>0.5182279858013307</v>
      </c>
      <c r="P70" s="15">
        <f ca="1">FORECAST(N70,OFFSET('Drag coefficient'!$D$8,MATCH(N70,'Drag coefficient'!$B$8:'Drag coefficient'!$B$33,1)-1,0,2),OFFSET('Drag coefficient'!$B$8,MATCH(N70,'Drag coefficient'!$B$8:'Drag coefficient'!$B$33,1)-1,0,2))</f>
        <v>0.4581367914807984</v>
      </c>
      <c r="Q70" s="88">
        <f t="shared" si="23"/>
        <v>0.5182279858013307</v>
      </c>
      <c r="R70" s="3">
        <f t="shared" si="11"/>
        <v>2742.6458642837188</v>
      </c>
      <c r="S70" s="4">
        <f t="shared" si="16"/>
        <v>0.7839208687647335</v>
      </c>
      <c r="T70" s="4">
        <f t="shared" si="17"/>
        <v>9.819741948186744</v>
      </c>
    </row>
    <row r="71" spans="2:20" ht="12.75">
      <c r="B71" s="4">
        <f t="shared" si="18"/>
        <v>2.6999999999999984</v>
      </c>
      <c r="C71" s="15">
        <f t="shared" si="24"/>
        <v>0</v>
      </c>
      <c r="D71" s="3">
        <f t="shared" si="25"/>
        <v>0</v>
      </c>
      <c r="E71" s="15">
        <f t="shared" si="22"/>
        <v>0.07</v>
      </c>
      <c r="F71" s="3">
        <f t="shared" si="12"/>
        <v>-21.01861150196865</v>
      </c>
      <c r="G71" s="3">
        <f t="shared" si="19"/>
        <v>-1.142569979813318</v>
      </c>
      <c r="H71" s="3">
        <f t="shared" si="20"/>
        <v>66.37172535627144</v>
      </c>
      <c r="I71" s="4">
        <f t="shared" si="21"/>
        <v>159.95033411851304</v>
      </c>
      <c r="J71" s="4">
        <f t="shared" si="13"/>
        <v>524.7698546860411</v>
      </c>
      <c r="K71" s="87">
        <f ca="1">FORECAST(I71,OFFSET('The atmosphere'!$C$6,MATCH(I71,'The atmosphere'!$B$6:'The atmosphere'!$B$39,1)-1,0,2),OFFSET('The atmosphere'!$B$6,MATCH(I71,'The atmosphere'!$B$6:'The atmosphere'!$B$39,1)-1,0,2))</f>
        <v>0.18754476792462274</v>
      </c>
      <c r="L71" s="31">
        <f t="shared" si="14"/>
        <v>1.2062842510546259</v>
      </c>
      <c r="M71" s="15">
        <f ca="1">FORECAST(I71,OFFSET('The atmosphere'!$D$6,MATCH(I71,'The atmosphere'!$B$6:'The atmosphere'!$B$39,1)-1,0,2),OFFSET('The atmosphere'!$B$6,MATCH(I71,'The atmosphere'!$B$6:'The atmosphere'!$B$39,1)-1,0,2))</f>
        <v>339.68218873034965</v>
      </c>
      <c r="N71" s="35">
        <f t="shared" si="15"/>
        <v>0.1953935989530478</v>
      </c>
      <c r="O71" s="15">
        <f ca="1">FORECAST(N71,OFFSET('Drag coefficient'!$C$8,MATCH(N71,'Drag coefficient'!$B$8:'Drag coefficient'!$B$33,1)-1,0,2),OFFSET('Drag coefficient'!$B$8,MATCH(N71,'Drag coefficient'!$B$8:'Drag coefficient'!$B$33,1)-1,0,2))</f>
        <v>0.5186909601570429</v>
      </c>
      <c r="P71" s="15">
        <f ca="1">FORECAST(N71,OFFSET('Drag coefficient'!$D$8,MATCH(N71,'Drag coefficient'!$B$8:'Drag coefficient'!$B$33,1)-1,0,2),OFFSET('Drag coefficient'!$B$8,MATCH(N71,'Drag coefficient'!$B$8:'Drag coefficient'!$B$33,1)-1,0,2))</f>
        <v>0.45841457609422565</v>
      </c>
      <c r="Q71" s="88">
        <f t="shared" si="23"/>
        <v>0.5186909601570429</v>
      </c>
      <c r="R71" s="3">
        <f t="shared" si="11"/>
        <v>2656.9652660565644</v>
      </c>
      <c r="S71" s="4">
        <f t="shared" si="16"/>
        <v>0.7601095435390424</v>
      </c>
      <c r="T71" s="4">
        <f t="shared" si="17"/>
        <v>9.81973171846169</v>
      </c>
    </row>
    <row r="72" spans="2:20" ht="12.75">
      <c r="B72" s="4">
        <f t="shared" si="18"/>
        <v>2.7499999999999982</v>
      </c>
      <c r="C72" s="15">
        <f t="shared" si="24"/>
        <v>0</v>
      </c>
      <c r="D72" s="3">
        <f t="shared" si="25"/>
        <v>0</v>
      </c>
      <c r="E72" s="15">
        <f t="shared" si="22"/>
        <v>0.07</v>
      </c>
      <c r="F72" s="3">
        <f t="shared" si="12"/>
        <v>-20.678439483305148</v>
      </c>
      <c r="G72" s="3">
        <f t="shared" si="19"/>
        <v>-1.1078939330586288</v>
      </c>
      <c r="H72" s="3">
        <f t="shared" si="20"/>
        <v>65.33780338210619</v>
      </c>
      <c r="I72" s="4">
        <f t="shared" si="21"/>
        <v>163.21722428761836</v>
      </c>
      <c r="J72" s="4">
        <f t="shared" si="13"/>
        <v>535.487965959547</v>
      </c>
      <c r="K72" s="87">
        <f ca="1">FORECAST(I72,OFFSET('The atmosphere'!$C$6,MATCH(I72,'The atmosphere'!$B$6:'The atmosphere'!$B$39,1)-1,0,2),OFFSET('The atmosphere'!$B$6,MATCH(I72,'The atmosphere'!$B$6:'The atmosphere'!$B$39,1)-1,0,2))</f>
        <v>0.18723114646838865</v>
      </c>
      <c r="L72" s="31">
        <f t="shared" si="14"/>
        <v>1.205905993749082</v>
      </c>
      <c r="M72" s="15">
        <f ca="1">FORECAST(I72,OFFSET('The atmosphere'!$D$6,MATCH(I72,'The atmosphere'!$B$6:'The atmosphere'!$B$39,1)-1,0,2),OFFSET('The atmosphere'!$B$6,MATCH(I72,'The atmosphere'!$B$6:'The atmosphere'!$B$39,1)-1,0,2))</f>
        <v>339.66977454770705</v>
      </c>
      <c r="N72" s="35">
        <f t="shared" si="15"/>
        <v>0.19235683678098184</v>
      </c>
      <c r="O72" s="15">
        <f ca="1">FORECAST(N72,OFFSET('Drag coefficient'!$C$8,MATCH(N72,'Drag coefficient'!$B$8:'Drag coefficient'!$B$33,1)-1,0,2),OFFSET('Drag coefficient'!$B$8,MATCH(N72,'Drag coefficient'!$B$8:'Drag coefficient'!$B$33,1)-1,0,2))</f>
        <v>0.5191464744828528</v>
      </c>
      <c r="P72" s="15">
        <f ca="1">FORECAST(N72,OFFSET('Drag coefficient'!$D$8,MATCH(N72,'Drag coefficient'!$B$8:'Drag coefficient'!$B$33,1)-1,0,2),OFFSET('Drag coefficient'!$B$8,MATCH(N72,'Drag coefficient'!$B$8:'Drag coefficient'!$B$33,1)-1,0,2))</f>
        <v>0.4586878846897116</v>
      </c>
      <c r="Q72" s="88">
        <f t="shared" si="23"/>
        <v>0.5191464744828528</v>
      </c>
      <c r="R72" s="3">
        <f t="shared" si="11"/>
        <v>2574.0235584470947</v>
      </c>
      <c r="S72" s="4">
        <f t="shared" si="16"/>
        <v>0.7370281162943554</v>
      </c>
      <c r="T72" s="4">
        <f t="shared" si="17"/>
        <v>9.819721648108324</v>
      </c>
    </row>
    <row r="73" spans="2:20" ht="12.75">
      <c r="B73" s="4">
        <f t="shared" si="18"/>
        <v>2.799999999999998</v>
      </c>
      <c r="C73" s="15">
        <f t="shared" si="24"/>
        <v>0</v>
      </c>
      <c r="D73" s="3">
        <f t="shared" si="25"/>
        <v>0</v>
      </c>
      <c r="E73" s="15">
        <f t="shared" si="22"/>
        <v>0.07</v>
      </c>
      <c r="F73" s="3">
        <f t="shared" si="12"/>
        <v>-20.348694738027685</v>
      </c>
      <c r="G73" s="3">
        <f t="shared" si="19"/>
        <v>-1.074280809177134</v>
      </c>
      <c r="H73" s="3">
        <f t="shared" si="20"/>
        <v>64.32036864520481</v>
      </c>
      <c r="I73" s="4">
        <f t="shared" si="21"/>
        <v>166.4332427198786</v>
      </c>
      <c r="J73" s="4">
        <f t="shared" si="13"/>
        <v>546.0391757126592</v>
      </c>
      <c r="K73" s="87">
        <f ca="1">FORECAST(I73,OFFSET('The atmosphere'!$C$6,MATCH(I73,'The atmosphere'!$B$6:'The atmosphere'!$B$39,1)-1,0,2),OFFSET('The atmosphere'!$B$6,MATCH(I73,'The atmosphere'!$B$6:'The atmosphere'!$B$39,1)-1,0,2))</f>
        <v>0.18692240869889165</v>
      </c>
      <c r="L73" s="31">
        <f t="shared" si="14"/>
        <v>1.2055337424893173</v>
      </c>
      <c r="M73" s="15">
        <f ca="1">FORECAST(I73,OFFSET('The atmosphere'!$D$6,MATCH(I73,'The atmosphere'!$B$6:'The atmosphere'!$B$39,1)-1,0,2),OFFSET('The atmosphere'!$B$6,MATCH(I73,'The atmosphere'!$B$6:'The atmosphere'!$B$39,1)-1,0,2))</f>
        <v>339.65755367766445</v>
      </c>
      <c r="N73" s="35">
        <f t="shared" si="15"/>
        <v>0.18936828564173472</v>
      </c>
      <c r="O73" s="15">
        <f ca="1">FORECAST(N73,OFFSET('Drag coefficient'!$C$8,MATCH(N73,'Drag coefficient'!$B$8:'Drag coefficient'!$B$33,1)-1,0,2),OFFSET('Drag coefficient'!$B$8,MATCH(N73,'Drag coefficient'!$B$8:'Drag coefficient'!$B$33,1)-1,0,2))</f>
        <v>0.5195947571537398</v>
      </c>
      <c r="P73" s="15">
        <f ca="1">FORECAST(N73,OFFSET('Drag coefficient'!$D$8,MATCH(N73,'Drag coefficient'!$B$8:'Drag coefficient'!$B$33,1)-1,0,2),OFFSET('Drag coefficient'!$B$8,MATCH(N73,'Drag coefficient'!$B$8:'Drag coefficient'!$B$33,1)-1,0,2))</f>
        <v>0.45895685429224387</v>
      </c>
      <c r="Q73" s="88">
        <f t="shared" si="23"/>
        <v>0.5195947571537398</v>
      </c>
      <c r="R73" s="3">
        <f t="shared" si="11"/>
        <v>2493.7127437973268</v>
      </c>
      <c r="S73" s="4">
        <f t="shared" si="16"/>
        <v>0.7146490392806537</v>
      </c>
      <c r="T73" s="4">
        <f t="shared" si="17"/>
        <v>9.819711734584777</v>
      </c>
    </row>
    <row r="74" spans="2:20" ht="12.75">
      <c r="B74" s="4">
        <f t="shared" si="18"/>
        <v>2.849999999999998</v>
      </c>
      <c r="C74" s="15">
        <f t="shared" si="24"/>
        <v>0</v>
      </c>
      <c r="D74" s="3">
        <f t="shared" si="25"/>
        <v>0</v>
      </c>
      <c r="E74" s="15">
        <f t="shared" si="22"/>
        <v>0.07</v>
      </c>
      <c r="F74" s="3">
        <f t="shared" si="12"/>
        <v>-20.0289837243084</v>
      </c>
      <c r="G74" s="3">
        <f t="shared" si="19"/>
        <v>-1.0416904917745566</v>
      </c>
      <c r="H74" s="3">
        <f t="shared" si="20"/>
        <v>63.31891945898939</v>
      </c>
      <c r="I74" s="4">
        <f t="shared" si="21"/>
        <v>169.59918869282805</v>
      </c>
      <c r="J74" s="4">
        <f t="shared" si="13"/>
        <v>556.426106239091</v>
      </c>
      <c r="K74" s="87">
        <f ca="1">FORECAST(I74,OFFSET('The atmosphere'!$C$6,MATCH(I74,'The atmosphere'!$B$6:'The atmosphere'!$B$39,1)-1,0,2),OFFSET('The atmosphere'!$B$6,MATCH(I74,'The atmosphere'!$B$6:'The atmosphere'!$B$39,1)-1,0,2))</f>
        <v>0.18661847788548852</v>
      </c>
      <c r="L74" s="31">
        <f t="shared" si="14"/>
        <v>1.2051673993126877</v>
      </c>
      <c r="M74" s="15">
        <f ca="1">FORECAST(I74,OFFSET('The atmosphere'!$D$6,MATCH(I74,'The atmosphere'!$B$6:'The atmosphere'!$B$39,1)-1,0,2),OFFSET('The atmosphere'!$B$6,MATCH(I74,'The atmosphere'!$B$6:'The atmosphere'!$B$39,1)-1,0,2))</f>
        <v>339.64552308296726</v>
      </c>
      <c r="N74" s="35">
        <f t="shared" si="15"/>
        <v>0.18642648042065343</v>
      </c>
      <c r="O74" s="15">
        <f ca="1">FORECAST(N74,OFFSET('Drag coefficient'!$C$8,MATCH(N74,'Drag coefficient'!$B$8:'Drag coefficient'!$B$33,1)-1,0,2),OFFSET('Drag coefficient'!$B$8,MATCH(N74,'Drag coefficient'!$B$8:'Drag coefficient'!$B$33,1)-1,0,2))</f>
        <v>0.520036027936902</v>
      </c>
      <c r="P74" s="15">
        <f ca="1">FORECAST(N74,OFFSET('Drag coefficient'!$D$8,MATCH(N74,'Drag coefficient'!$B$8:'Drag coefficient'!$B$33,1)-1,0,2),OFFSET('Drag coefficient'!$B$8,MATCH(N74,'Drag coefficient'!$B$8:'Drag coefficient'!$B$33,1)-1,0,2))</f>
        <v>0.4592216167621411</v>
      </c>
      <c r="Q74" s="88">
        <f t="shared" si="23"/>
        <v>0.520036027936902</v>
      </c>
      <c r="R74" s="3">
        <f t="shared" si="11"/>
        <v>2415.930126599704</v>
      </c>
      <c r="S74" s="4">
        <f t="shared" si="16"/>
        <v>0.6929460622752218</v>
      </c>
      <c r="T74" s="4">
        <f t="shared" si="17"/>
        <v>9.819701975426533</v>
      </c>
    </row>
    <row r="75" spans="2:20" ht="12.75">
      <c r="B75" s="4">
        <f t="shared" si="18"/>
        <v>2.8999999999999977</v>
      </c>
      <c r="C75" s="15">
        <f t="shared" si="24"/>
        <v>0</v>
      </c>
      <c r="D75" s="3">
        <f t="shared" si="25"/>
        <v>0</v>
      </c>
      <c r="E75" s="15">
        <f t="shared" si="22"/>
        <v>0.07</v>
      </c>
      <c r="F75" s="3">
        <f t="shared" si="12"/>
        <v>-19.71893143650113</v>
      </c>
      <c r="G75" s="3">
        <f t="shared" si="19"/>
        <v>-1.0100847539756503</v>
      </c>
      <c r="H75" s="3">
        <f t="shared" si="20"/>
        <v>62.33297288716434</v>
      </c>
      <c r="I75" s="4">
        <f t="shared" si="21"/>
        <v>172.71583733718626</v>
      </c>
      <c r="J75" s="4">
        <f t="shared" si="13"/>
        <v>566.6513006109608</v>
      </c>
      <c r="K75" s="87">
        <f ca="1">FORECAST(I75,OFFSET('The atmosphere'!$C$6,MATCH(I75,'The atmosphere'!$B$6:'The atmosphere'!$B$39,1)-1,0,2),OFFSET('The atmosphere'!$B$6,MATCH(I75,'The atmosphere'!$B$6:'The atmosphere'!$B$39,1)-1,0,2))</f>
        <v>0.1863192796156301</v>
      </c>
      <c r="L75" s="31">
        <f t="shared" si="14"/>
        <v>1.2048068692495986</v>
      </c>
      <c r="M75" s="15">
        <f ca="1">FORECAST(I75,OFFSET('The atmosphere'!$D$6,MATCH(I75,'The atmosphere'!$B$6:'The atmosphere'!$B$39,1)-1,0,2),OFFSET('The atmosphere'!$B$6,MATCH(I75,'The atmosphere'!$B$6:'The atmosphere'!$B$39,1)-1,0,2))</f>
        <v>339.63367981811865</v>
      </c>
      <c r="N75" s="35">
        <f t="shared" si="15"/>
        <v>0.18353001068841296</v>
      </c>
      <c r="O75" s="15">
        <f ca="1">FORECAST(N75,OFFSET('Drag coefficient'!$C$8,MATCH(N75,'Drag coefficient'!$B$8:'Drag coefficient'!$B$33,1)-1,0,2),OFFSET('Drag coefficient'!$B$8,MATCH(N75,'Drag coefficient'!$B$8:'Drag coefficient'!$B$33,1)-1,0,2))</f>
        <v>0.5204704983967381</v>
      </c>
      <c r="P75" s="15">
        <f ca="1">FORECAST(N75,OFFSET('Drag coefficient'!$D$8,MATCH(N75,'Drag coefficient'!$B$8:'Drag coefficient'!$B$33,1)-1,0,2),OFFSET('Drag coefficient'!$B$8,MATCH(N75,'Drag coefficient'!$B$8:'Drag coefficient'!$B$33,1)-1,0,2))</f>
        <v>0.4594822990380428</v>
      </c>
      <c r="Q75" s="88">
        <f t="shared" si="23"/>
        <v>0.5204704983967381</v>
      </c>
      <c r="R75" s="3">
        <f t="shared" si="11"/>
        <v>2340.578009082172</v>
      </c>
      <c r="S75" s="4">
        <f t="shared" si="16"/>
        <v>0.6718941613464655</v>
      </c>
      <c r="T75" s="4">
        <f t="shared" si="17"/>
        <v>9.819692368243537</v>
      </c>
    </row>
    <row r="76" spans="2:20" ht="12.75">
      <c r="B76" s="4">
        <f t="shared" si="18"/>
        <v>2.9499999999999975</v>
      </c>
      <c r="C76" s="15">
        <f t="shared" si="24"/>
        <v>0</v>
      </c>
      <c r="D76" s="3">
        <f t="shared" si="25"/>
        <v>0</v>
      </c>
      <c r="E76" s="15">
        <f t="shared" si="22"/>
        <v>0.07</v>
      </c>
      <c r="F76" s="3">
        <f t="shared" si="12"/>
        <v>-19.418180387478756</v>
      </c>
      <c r="G76" s="3">
        <f t="shared" si="19"/>
        <v>-0.9794271546869271</v>
      </c>
      <c r="H76" s="3">
        <f t="shared" si="20"/>
        <v>61.3620638677904</v>
      </c>
      <c r="I76" s="4">
        <f t="shared" si="21"/>
        <v>175.7839405305758</v>
      </c>
      <c r="J76" s="4">
        <f t="shared" si="13"/>
        <v>576.717225610929</v>
      </c>
      <c r="K76" s="87">
        <f ca="1">FORECAST(I76,OFFSET('The atmosphere'!$C$6,MATCH(I76,'The atmosphere'!$B$6:'The atmosphere'!$B$39,1)-1,0,2),OFFSET('The atmosphere'!$B$6,MATCH(I76,'The atmosphere'!$B$6:'The atmosphere'!$B$39,1)-1,0,2))</f>
        <v>0.18602474170906472</v>
      </c>
      <c r="L76" s="31">
        <f t="shared" si="14"/>
        <v>1.2044520602114348</v>
      </c>
      <c r="M76" s="15">
        <f ca="1">FORECAST(I76,OFFSET('The atmosphere'!$D$6,MATCH(I76,'The atmosphere'!$B$6:'The atmosphere'!$B$39,1)-1,0,2),OFFSET('The atmosphere'!$B$6,MATCH(I76,'The atmosphere'!$B$6:'The atmosphere'!$B$39,1)-1,0,2))</f>
        <v>339.62202102598377</v>
      </c>
      <c r="N76" s="35">
        <f t="shared" si="15"/>
        <v>0.1806775181492007</v>
      </c>
      <c r="O76" s="15">
        <f ca="1">FORECAST(N76,OFFSET('Drag coefficient'!$C$8,MATCH(N76,'Drag coefficient'!$B$8:'Drag coefficient'!$B$33,1)-1,0,2),OFFSET('Drag coefficient'!$B$8,MATCH(N76,'Drag coefficient'!$B$8:'Drag coefficient'!$B$33,1)-1,0,2))</f>
        <v>0.5208983722776199</v>
      </c>
      <c r="P76" s="15">
        <f ca="1">FORECAST(N76,OFFSET('Drag coefficient'!$D$8,MATCH(N76,'Drag coefficient'!$B$8:'Drag coefficient'!$B$33,1)-1,0,2),OFFSET('Drag coefficient'!$B$8,MATCH(N76,'Drag coefficient'!$B$8:'Drag coefficient'!$B$33,1)-1,0,2))</f>
        <v>0.4597390233665719</v>
      </c>
      <c r="Q76" s="88">
        <f t="shared" si="23"/>
        <v>0.5208983722776199</v>
      </c>
      <c r="R76" s="3">
        <f t="shared" si="11"/>
        <v>2267.563406841605</v>
      </c>
      <c r="S76" s="4">
        <f t="shared" si="16"/>
        <v>0.6514694720951578</v>
      </c>
      <c r="T76" s="4">
        <f t="shared" si="17"/>
        <v>9.819682910717432</v>
      </c>
    </row>
    <row r="77" spans="2:20" ht="12.75">
      <c r="B77" s="4">
        <f t="shared" si="18"/>
        <v>2.9999999999999973</v>
      </c>
      <c r="C77" s="15">
        <f t="shared" si="24"/>
        <v>0</v>
      </c>
      <c r="D77" s="3">
        <f t="shared" si="25"/>
        <v>0</v>
      </c>
      <c r="E77" s="15">
        <f t="shared" si="22"/>
        <v>0.07</v>
      </c>
      <c r="F77" s="3">
        <f t="shared" si="12"/>
        <v>-19.126389654933973</v>
      </c>
      <c r="G77" s="3">
        <f t="shared" si="19"/>
        <v>-0.9496829413796097</v>
      </c>
      <c r="H77" s="3">
        <f t="shared" si="20"/>
        <v>60.4057443850437</v>
      </c>
      <c r="I77" s="4">
        <f t="shared" si="21"/>
        <v>178.804227749828</v>
      </c>
      <c r="J77" s="4">
        <f t="shared" si="13"/>
        <v>586.6262745284681</v>
      </c>
      <c r="K77" s="87">
        <f ca="1">FORECAST(I77,OFFSET('The atmosphere'!$C$6,MATCH(I77,'The atmosphere'!$B$6:'The atmosphere'!$B$39,1)-1,0,2),OFFSET('The atmosphere'!$B$6,MATCH(I77,'The atmosphere'!$B$6:'The atmosphere'!$B$39,1)-1,0,2))</f>
        <v>0.1857347941360165</v>
      </c>
      <c r="L77" s="31">
        <f t="shared" si="14"/>
        <v>1.2041028828837292</v>
      </c>
      <c r="M77" s="15">
        <f ca="1">FORECAST(I77,OFFSET('The atmosphere'!$D$6,MATCH(I77,'The atmosphere'!$B$6:'The atmosphere'!$B$39,1)-1,0,2),OFFSET('The atmosphere'!$B$6,MATCH(I77,'The atmosphere'!$B$6:'The atmosphere'!$B$39,1)-1,0,2))</f>
        <v>339.61054393455066</v>
      </c>
      <c r="N77" s="35">
        <f t="shared" si="15"/>
        <v>0.17786769422767104</v>
      </c>
      <c r="O77" s="15">
        <f ca="1">FORECAST(N77,OFFSET('Drag coefficient'!$C$8,MATCH(N77,'Drag coefficient'!$B$8:'Drag coefficient'!$B$33,1)-1,0,2),OFFSET('Drag coefficient'!$B$8,MATCH(N77,'Drag coefficient'!$B$8:'Drag coefficient'!$B$33,1)-1,0,2))</f>
        <v>0.5213198458658493</v>
      </c>
      <c r="P77" s="15">
        <f ca="1">FORECAST(N77,OFFSET('Drag coefficient'!$D$8,MATCH(N77,'Drag coefficient'!$B$8:'Drag coefficient'!$B$33,1)-1,0,2),OFFSET('Drag coefficient'!$B$8,MATCH(N77,'Drag coefficient'!$B$8:'Drag coefficient'!$B$33,1)-1,0,2))</f>
        <v>0.4599919075195096</v>
      </c>
      <c r="Q77" s="88">
        <f t="shared" si="23"/>
        <v>0.5213198458658493</v>
      </c>
      <c r="R77" s="3">
        <f t="shared" si="11"/>
        <v>2196.7977830447494</v>
      </c>
      <c r="S77" s="4">
        <f t="shared" si="16"/>
        <v>0.6316492270586354</v>
      </c>
      <c r="T77" s="4">
        <f t="shared" si="17"/>
        <v>9.81967360059894</v>
      </c>
    </row>
    <row r="78" spans="2:20" ht="12.75">
      <c r="B78" s="4">
        <f t="shared" si="18"/>
        <v>3.049999999999997</v>
      </c>
      <c r="C78" s="15">
        <f t="shared" si="24"/>
        <v>0</v>
      </c>
      <c r="D78" s="3">
        <f t="shared" si="25"/>
        <v>0</v>
      </c>
      <c r="E78" s="15">
        <f t="shared" si="22"/>
        <v>0.07</v>
      </c>
      <c r="F78" s="3">
        <f t="shared" si="12"/>
        <v>-18.843233987150874</v>
      </c>
      <c r="G78" s="3">
        <f t="shared" si="19"/>
        <v>-0.9208189589348494</v>
      </c>
      <c r="H78" s="3">
        <f t="shared" si="20"/>
        <v>59.463582685686156</v>
      </c>
      <c r="I78" s="4">
        <f t="shared" si="21"/>
        <v>181.77740688411228</v>
      </c>
      <c r="J78" s="4">
        <f t="shared" si="13"/>
        <v>596.3807698276021</v>
      </c>
      <c r="K78" s="87">
        <f ca="1">FORECAST(I78,OFFSET('The atmosphere'!$C$6,MATCH(I78,'The atmosphere'!$B$6:'The atmosphere'!$B$39,1)-1,0,2),OFFSET('The atmosphere'!$B$6,MATCH(I78,'The atmosphere'!$B$6:'The atmosphere'!$B$39,1)-1,0,2))</f>
        <v>0.18544936893912523</v>
      </c>
      <c r="L78" s="31">
        <f t="shared" si="14"/>
        <v>1.2037592506242905</v>
      </c>
      <c r="M78" s="15">
        <f ca="1">FORECAST(I78,OFFSET('The atmosphere'!$D$6,MATCH(I78,'The atmosphere'!$B$6:'The atmosphere'!$B$39,1)-1,0,2),OFFSET('The atmosphere'!$B$6,MATCH(I78,'The atmosphere'!$B$6:'The atmosphere'!$B$39,1)-1,0,2))</f>
        <v>339.59924585384033</v>
      </c>
      <c r="N78" s="35">
        <f t="shared" si="15"/>
        <v>0.1750992777860249</v>
      </c>
      <c r="O78" s="15">
        <f ca="1">FORECAST(N78,OFFSET('Drag coefficient'!$C$8,MATCH(N78,'Drag coefficient'!$B$8:'Drag coefficient'!$B$33,1)-1,0,2),OFFSET('Drag coefficient'!$B$8,MATCH(N78,'Drag coefficient'!$B$8:'Drag coefficient'!$B$33,1)-1,0,2))</f>
        <v>0.5217351083320962</v>
      </c>
      <c r="P78" s="15">
        <f ca="1">FORECAST(N78,OFFSET('Drag coefficient'!$D$8,MATCH(N78,'Drag coefficient'!$B$8:'Drag coefficient'!$B$33,1)-1,0,2),OFFSET('Drag coefficient'!$B$8,MATCH(N78,'Drag coefficient'!$B$8:'Drag coefficient'!$B$33,1)-1,0,2))</f>
        <v>0.4602410649992577</v>
      </c>
      <c r="Q78" s="88">
        <f t="shared" si="23"/>
        <v>0.5217351083320962</v>
      </c>
      <c r="R78" s="3">
        <f t="shared" si="11"/>
        <v>2128.1967998367923</v>
      </c>
      <c r="S78" s="4">
        <f t="shared" si="16"/>
        <v>0.6124116969877859</v>
      </c>
      <c r="T78" s="4">
        <f t="shared" si="17"/>
        <v>9.819664435705349</v>
      </c>
    </row>
    <row r="79" spans="2:20" ht="12.75">
      <c r="B79" s="4">
        <f t="shared" si="18"/>
        <v>3.099999999999997</v>
      </c>
      <c r="C79" s="15">
        <f t="shared" si="24"/>
        <v>0</v>
      </c>
      <c r="D79" s="3">
        <f t="shared" si="25"/>
        <v>0</v>
      </c>
      <c r="E79" s="15">
        <f t="shared" si="22"/>
        <v>0.07</v>
      </c>
      <c r="F79" s="3">
        <f t="shared" si="12"/>
        <v>-18.56840296410229</v>
      </c>
      <c r="G79" s="3">
        <f t="shared" si="19"/>
        <v>-0.8928035641286738</v>
      </c>
      <c r="H79" s="3">
        <f t="shared" si="20"/>
        <v>58.53516253748104</v>
      </c>
      <c r="I79" s="4">
        <f t="shared" si="21"/>
        <v>184.70416501098634</v>
      </c>
      <c r="J79" s="4">
        <f t="shared" si="13"/>
        <v>605.9829656929943</v>
      </c>
      <c r="K79" s="87">
        <f ca="1">FORECAST(I79,OFFSET('The atmosphere'!$C$6,MATCH(I79,'The atmosphere'!$B$6:'The atmosphere'!$B$39,1)-1,0,2),OFFSET('The atmosphere'!$B$6,MATCH(I79,'The atmosphere'!$B$6:'The atmosphere'!$B$39,1)-1,0,2))</f>
        <v>0.1851684001589453</v>
      </c>
      <c r="L79" s="31">
        <f t="shared" si="14"/>
        <v>1.2034210793660198</v>
      </c>
      <c r="M79" s="15">
        <f ca="1">FORECAST(I79,OFFSET('The atmosphere'!$D$6,MATCH(I79,'The atmosphere'!$B$6:'The atmosphere'!$B$39,1)-1,0,2),OFFSET('The atmosphere'!$B$6,MATCH(I79,'The atmosphere'!$B$6:'The atmosphere'!$B$39,1)-1,0,2))</f>
        <v>339.58812417295826</v>
      </c>
      <c r="N79" s="35">
        <f t="shared" si="15"/>
        <v>0.17237105296317148</v>
      </c>
      <c r="O79" s="15">
        <f ca="1">FORECAST(N79,OFFSET('Drag coefficient'!$C$8,MATCH(N79,'Drag coefficient'!$B$8:'Drag coefficient'!$B$33,1)-1,0,2),OFFSET('Drag coefficient'!$B$8,MATCH(N79,'Drag coefficient'!$B$8:'Drag coefficient'!$B$33,1)-1,0,2))</f>
        <v>0.5221443420555243</v>
      </c>
      <c r="P79" s="15">
        <f ca="1">FORECAST(N79,OFFSET('Drag coefficient'!$D$8,MATCH(N79,'Drag coefficient'!$B$8:'Drag coefficient'!$B$33,1)-1,0,2),OFFSET('Drag coefficient'!$B$8,MATCH(N79,'Drag coefficient'!$B$8:'Drag coefficient'!$B$33,1)-1,0,2))</f>
        <v>0.4604866052333145</v>
      </c>
      <c r="Q79" s="88">
        <f t="shared" si="23"/>
        <v>0.5221443420555243</v>
      </c>
      <c r="R79" s="3">
        <f t="shared" si="11"/>
        <v>2061.6800857078324</v>
      </c>
      <c r="S79" s="4">
        <f t="shared" si="16"/>
        <v>0.593736135728961</v>
      </c>
      <c r="T79" s="4">
        <f t="shared" si="17"/>
        <v>9.819655413918122</v>
      </c>
    </row>
    <row r="80" spans="2:20" ht="12.75">
      <c r="B80" s="4">
        <f t="shared" si="18"/>
        <v>3.149999999999997</v>
      </c>
      <c r="C80" s="15">
        <f t="shared" si="24"/>
        <v>0</v>
      </c>
      <c r="D80" s="3">
        <f t="shared" si="25"/>
        <v>0</v>
      </c>
      <c r="E80" s="15">
        <f t="shared" si="22"/>
        <v>0.07</v>
      </c>
      <c r="F80" s="3">
        <f t="shared" si="12"/>
        <v>-18.301600210046136</v>
      </c>
      <c r="G80" s="3">
        <f t="shared" si="19"/>
        <v>-0.8656065453665784</v>
      </c>
      <c r="H80" s="3">
        <f t="shared" si="20"/>
        <v>57.620082526978734</v>
      </c>
      <c r="I80" s="4">
        <f t="shared" si="21"/>
        <v>187.58516913733527</v>
      </c>
      <c r="J80" s="4">
        <f t="shared" si="13"/>
        <v>615.4350504608436</v>
      </c>
      <c r="K80" s="87">
        <f ca="1">FORECAST(I80,OFFSET('The atmosphere'!$C$6,MATCH(I80,'The atmosphere'!$B$6:'The atmosphere'!$B$39,1)-1,0,2),OFFSET('The atmosphere'!$B$6,MATCH(I80,'The atmosphere'!$B$6:'The atmosphere'!$B$39,1)-1,0,2))</f>
        <v>0.18489182376281582</v>
      </c>
      <c r="L80" s="31">
        <f t="shared" si="14"/>
        <v>1.2030882875241682</v>
      </c>
      <c r="M80" s="15">
        <f ca="1">FORECAST(I80,OFFSET('The atmosphere'!$D$6,MATCH(I80,'The atmosphere'!$B$6:'The atmosphere'!$B$39,1)-1,0,2),OFFSET('The atmosphere'!$B$6,MATCH(I80,'The atmosphere'!$B$6:'The atmosphere'!$B$39,1)-1,0,2))</f>
        <v>339.5771763572781</v>
      </c>
      <c r="N80" s="35">
        <f t="shared" si="15"/>
        <v>0.1696818471284864</v>
      </c>
      <c r="O80" s="15">
        <f ca="1">FORECAST(N80,OFFSET('Drag coefficient'!$C$8,MATCH(N80,'Drag coefficient'!$B$8:'Drag coefficient'!$B$33,1)-1,0,2),OFFSET('Drag coefficient'!$B$8,MATCH(N80,'Drag coefficient'!$B$8:'Drag coefficient'!$B$33,1)-1,0,2))</f>
        <v>0.522547722930727</v>
      </c>
      <c r="P80" s="15">
        <f ca="1">FORECAST(N80,OFFSET('Drag coefficient'!$D$8,MATCH(N80,'Drag coefficient'!$B$8:'Drag coefficient'!$B$33,1)-1,0,2),OFFSET('Drag coefficient'!$B$8,MATCH(N80,'Drag coefficient'!$B$8:'Drag coefficient'!$B$33,1)-1,0,2))</f>
        <v>0.4607286337584362</v>
      </c>
      <c r="Q80" s="88">
        <f t="shared" si="23"/>
        <v>0.522547722930727</v>
      </c>
      <c r="R80" s="3">
        <f t="shared" si="11"/>
        <v>1997.1710176679308</v>
      </c>
      <c r="S80" s="4">
        <f t="shared" si="16"/>
        <v>0.5756027284633566</v>
      </c>
      <c r="T80" s="4">
        <f t="shared" si="17"/>
        <v>9.81964653318061</v>
      </c>
    </row>
    <row r="81" spans="2:20" ht="12.75">
      <c r="B81" s="4">
        <f t="shared" si="18"/>
        <v>3.1999999999999966</v>
      </c>
      <c r="C81" s="15">
        <f t="shared" si="24"/>
        <v>0</v>
      </c>
      <c r="D81" s="3">
        <f t="shared" si="25"/>
        <v>0</v>
      </c>
      <c r="E81" s="15">
        <f aca="true" t="shared" si="26" ref="E81:E112">D81+$C$10</f>
        <v>0.07</v>
      </c>
      <c r="F81" s="3">
        <f t="shared" si="12"/>
        <v>-18.0425426540857</v>
      </c>
      <c r="G81" s="3">
        <f t="shared" si="19"/>
        <v>-0.8391990473074107</v>
      </c>
      <c r="H81" s="3">
        <f t="shared" si="20"/>
        <v>56.71795539427445</v>
      </c>
      <c r="I81" s="4">
        <f t="shared" si="21"/>
        <v>190.42106690704898</v>
      </c>
      <c r="J81" s="4">
        <f aca="true" t="shared" si="27" ref="J81:J112">I81*3.28083</f>
        <v>624.7391489406535</v>
      </c>
      <c r="K81" s="87">
        <f ca="1">FORECAST(I81,OFFSET('The atmosphere'!$C$6,MATCH(I81,'The atmosphere'!$B$6:'The atmosphere'!$B$39,1)-1,0,2),OFFSET('The atmosphere'!$B$6,MATCH(I81,'The atmosphere'!$B$6:'The atmosphere'!$B$39,1)-1,0,2))</f>
        <v>0.1846195775769233</v>
      </c>
      <c r="L81" s="31">
        <f aca="true" t="shared" si="28" ref="L81:L112">EXP(K81)</f>
        <v>1.2027607959077922</v>
      </c>
      <c r="M81" s="15">
        <f ca="1">FORECAST(I81,OFFSET('The atmosphere'!$D$6,MATCH(I81,'The atmosphere'!$B$6:'The atmosphere'!$B$39,1)-1,0,2),OFFSET('The atmosphere'!$B$6,MATCH(I81,'The atmosphere'!$B$6:'The atmosphere'!$B$39,1)-1,0,2))</f>
        <v>339.5663999457532</v>
      </c>
      <c r="N81" s="35">
        <f aca="true" t="shared" si="29" ref="N81:N112">ABS(H81/M81)</f>
        <v>0.16703052894319145</v>
      </c>
      <c r="O81" s="15">
        <f ca="1">FORECAST(N81,OFFSET('Drag coefficient'!$C$8,MATCH(N81,'Drag coefficient'!$B$8:'Drag coefficient'!$B$33,1)-1,0,2),OFFSET('Drag coefficient'!$B$8,MATCH(N81,'Drag coefficient'!$B$8:'Drag coefficient'!$B$33,1)-1,0,2))</f>
        <v>0.5229454206585213</v>
      </c>
      <c r="P81" s="15">
        <f ca="1">FORECAST(N81,OFFSET('Drag coefficient'!$D$8,MATCH(N81,'Drag coefficient'!$B$8:'Drag coefficient'!$B$33,1)-1,0,2),OFFSET('Drag coefficient'!$B$8,MATCH(N81,'Drag coefficient'!$B$8:'Drag coefficient'!$B$33,1)-1,0,2))</f>
        <v>0.4609672523951127</v>
      </c>
      <c r="Q81" s="88">
        <f t="shared" si="23"/>
        <v>0.5229454206585213</v>
      </c>
      <c r="R81" s="3">
        <f t="shared" si="11"/>
        <v>1934.5965171730309</v>
      </c>
      <c r="S81" s="4">
        <f aca="true" t="shared" si="30" ref="S81:S112">R81*$G$10*Q81</f>
        <v>0.557992543075148</v>
      </c>
      <c r="T81" s="4">
        <f aca="true" t="shared" si="31" ref="T81:T112">$U$11/($T$11+I81)^2</f>
        <v>9.819637791495868</v>
      </c>
    </row>
    <row r="82" spans="2:20" ht="12.75">
      <c r="B82" s="4">
        <f aca="true" t="shared" si="32" ref="B82:B113">B81+B$10</f>
        <v>3.2499999999999964</v>
      </c>
      <c r="C82" s="15">
        <f t="shared" si="24"/>
        <v>0</v>
      </c>
      <c r="D82" s="3">
        <f t="shared" si="25"/>
        <v>0</v>
      </c>
      <c r="E82" s="15">
        <f t="shared" si="26"/>
        <v>0.07</v>
      </c>
      <c r="F82" s="3">
        <f t="shared" si="12"/>
        <v>-17.790959835426552</v>
      </c>
      <c r="G82" s="3">
        <f aca="true" t="shared" si="33" ref="G82:G113">F82/9.81+1</f>
        <v>-0.8135535000434813</v>
      </c>
      <c r="H82" s="3">
        <f aca="true" t="shared" si="34" ref="H82:H113">H81+F82*B$10</f>
        <v>55.82840740250312</v>
      </c>
      <c r="I82" s="4">
        <f aca="true" t="shared" si="35" ref="I82:I113">I81+H82*B$10</f>
        <v>193.21248727717415</v>
      </c>
      <c r="J82" s="4">
        <f t="shared" si="27"/>
        <v>633.8973246335712</v>
      </c>
      <c r="K82" s="87">
        <f ca="1">FORECAST(I82,OFFSET('The atmosphere'!$C$6,MATCH(I82,'The atmosphere'!$B$6:'The atmosphere'!$B$39,1)-1,0,2),OFFSET('The atmosphere'!$B$6,MATCH(I82,'The atmosphere'!$B$6:'The atmosphere'!$B$39,1)-1,0,2))</f>
        <v>0.18435160122139127</v>
      </c>
      <c r="L82" s="31">
        <f t="shared" si="28"/>
        <v>1.2024385276351952</v>
      </c>
      <c r="M82" s="15">
        <f ca="1">FORECAST(I82,OFFSET('The atmosphere'!$D$6,MATCH(I82,'The atmosphere'!$B$6:'The atmosphere'!$B$39,1)-1,0,2),OFFSET('The atmosphere'!$B$6,MATCH(I82,'The atmosphere'!$B$6:'The atmosphere'!$B$39,1)-1,0,2))</f>
        <v>339.5557925483467</v>
      </c>
      <c r="N82" s="35">
        <f t="shared" si="29"/>
        <v>0.1644160065228578</v>
      </c>
      <c r="O82" s="15">
        <f ca="1">FORECAST(N82,OFFSET('Drag coefficient'!$C$8,MATCH(N82,'Drag coefficient'!$B$8:'Drag coefficient'!$B$33,1)-1,0,2),OFFSET('Drag coefficient'!$B$8,MATCH(N82,'Drag coefficient'!$B$8:'Drag coefficient'!$B$33,1)-1,0,2))</f>
        <v>0.5233375990215714</v>
      </c>
      <c r="P82" s="15">
        <f ca="1">FORECAST(N82,OFFSET('Drag coefficient'!$D$8,MATCH(N82,'Drag coefficient'!$B$8:'Drag coefficient'!$B$33,1)-1,0,2),OFFSET('Drag coefficient'!$B$8,MATCH(N82,'Drag coefficient'!$B$8:'Drag coefficient'!$B$33,1)-1,0,2))</f>
        <v>0.46120255941294275</v>
      </c>
      <c r="Q82" s="88">
        <f t="shared" si="23"/>
        <v>0.5233375990215714</v>
      </c>
      <c r="R82" s="3">
        <f aca="true" t="shared" si="36" ref="R82:R145">0.5*L82*H82^2</f>
        <v>1873.8868588276373</v>
      </c>
      <c r="S82" s="4">
        <f t="shared" si="30"/>
        <v>0.5408874844368396</v>
      </c>
      <c r="T82" s="4">
        <f t="shared" si="31"/>
        <v>9.819629186924582</v>
      </c>
    </row>
    <row r="83" spans="2:20" ht="12.75">
      <c r="B83" s="4">
        <f t="shared" si="32"/>
        <v>3.2999999999999963</v>
      </c>
      <c r="C83" s="15">
        <f t="shared" si="24"/>
        <v>0</v>
      </c>
      <c r="D83" s="3">
        <f t="shared" si="25"/>
        <v>0</v>
      </c>
      <c r="E83" s="15">
        <f t="shared" si="26"/>
        <v>0.07</v>
      </c>
      <c r="F83" s="3">
        <f aca="true" t="shared" si="37" ref="F83:F146">(C83-S82)/E83-T82</f>
        <v>-17.546593250308003</v>
      </c>
      <c r="G83" s="3">
        <f t="shared" si="33"/>
        <v>-0.7886435525288484</v>
      </c>
      <c r="H83" s="3">
        <f t="shared" si="34"/>
        <v>54.95107773998772</v>
      </c>
      <c r="I83" s="4">
        <f t="shared" si="35"/>
        <v>195.96004116417353</v>
      </c>
      <c r="J83" s="4">
        <f t="shared" si="27"/>
        <v>642.9115818526554</v>
      </c>
      <c r="K83" s="87">
        <f ca="1">FORECAST(I83,OFFSET('The atmosphere'!$C$6,MATCH(I83,'The atmosphere'!$B$6:'The atmosphere'!$B$39,1)-1,0,2),OFFSET('The atmosphere'!$B$6,MATCH(I83,'The atmosphere'!$B$6:'The atmosphere'!$B$39,1)-1,0,2))</f>
        <v>0.18408783604823933</v>
      </c>
      <c r="L83" s="31">
        <f t="shared" si="28"/>
        <v>1.2021214080531382</v>
      </c>
      <c r="M83" s="15">
        <f ca="1">FORECAST(I83,OFFSET('The atmosphere'!$D$6,MATCH(I83,'The atmosphere'!$B$6:'The atmosphere'!$B$39,1)-1,0,2),OFFSET('The atmosphere'!$B$6,MATCH(I83,'The atmosphere'!$B$6:'The atmosphere'!$B$39,1)-1,0,2))</f>
        <v>339.5453518435761</v>
      </c>
      <c r="N83" s="35">
        <f t="shared" si="29"/>
        <v>0.16183722569497264</v>
      </c>
      <c r="O83" s="15">
        <f ca="1">FORECAST(N83,OFFSET('Drag coefficient'!$C$8,MATCH(N83,'Drag coefficient'!$B$8:'Drag coefficient'!$B$33,1)-1,0,2),OFFSET('Drag coefficient'!$B$8,MATCH(N83,'Drag coefficient'!$B$8:'Drag coefficient'!$B$33,1)-1,0,2))</f>
        <v>0.5237244161457542</v>
      </c>
      <c r="P83" s="15">
        <f ca="1">FORECAST(N83,OFFSET('Drag coefficient'!$D$8,MATCH(N83,'Drag coefficient'!$B$8:'Drag coefficient'!$B$33,1)-1,0,2),OFFSET('Drag coefficient'!$B$8,MATCH(N83,'Drag coefficient'!$B$8:'Drag coefficient'!$B$33,1)-1,0,2))</f>
        <v>0.4614346496874524</v>
      </c>
      <c r="Q83" s="88">
        <f t="shared" si="23"/>
        <v>0.5237244161457542</v>
      </c>
      <c r="R83" s="3">
        <f t="shared" si="36"/>
        <v>1814.975490966551</v>
      </c>
      <c r="S83" s="4">
        <f t="shared" si="30"/>
        <v>0.5242702514160802</v>
      </c>
      <c r="T83" s="4">
        <f t="shared" si="31"/>
        <v>9.819620717583055</v>
      </c>
    </row>
    <row r="84" spans="2:20" ht="12.75">
      <c r="B84" s="4">
        <f t="shared" si="32"/>
        <v>3.349999999999996</v>
      </c>
      <c r="C84" s="15">
        <f t="shared" si="24"/>
        <v>0</v>
      </c>
      <c r="D84" s="3">
        <f t="shared" si="25"/>
        <v>0</v>
      </c>
      <c r="E84" s="15">
        <f t="shared" si="26"/>
        <v>0.07</v>
      </c>
      <c r="F84" s="3">
        <f t="shared" si="37"/>
        <v>-17.30919573781277</v>
      </c>
      <c r="G84" s="3">
        <f t="shared" si="33"/>
        <v>-0.7644440099707208</v>
      </c>
      <c r="H84" s="3">
        <f t="shared" si="34"/>
        <v>54.08561795309708</v>
      </c>
      <c r="I84" s="4">
        <f t="shared" si="35"/>
        <v>198.6643220618284</v>
      </c>
      <c r="J84" s="4">
        <f t="shared" si="27"/>
        <v>651.7838677501084</v>
      </c>
      <c r="K84" s="87">
        <f ca="1">FORECAST(I84,OFFSET('The atmosphere'!$C$6,MATCH(I84,'The atmosphere'!$B$6:'The atmosphere'!$B$39,1)-1,0,2),OFFSET('The atmosphere'!$B$6,MATCH(I84,'The atmosphere'!$B$6:'The atmosphere'!$B$39,1)-1,0,2))</f>
        <v>0.18382822508206448</v>
      </c>
      <c r="L84" s="31">
        <f t="shared" si="28"/>
        <v>1.20180936465963</v>
      </c>
      <c r="M84" s="15">
        <f ca="1">FORECAST(I84,OFFSET('The atmosphere'!$D$6,MATCH(I84,'The atmosphere'!$B$6:'The atmosphere'!$B$39,1)-1,0,2),OFFSET('The atmosphere'!$B$6,MATCH(I84,'The atmosphere'!$B$6:'The atmosphere'!$B$39,1)-1,0,2))</f>
        <v>339.535075576165</v>
      </c>
      <c r="N84" s="35">
        <f t="shared" si="29"/>
        <v>0.15929316834591514</v>
      </c>
      <c r="O84" s="15">
        <f ca="1">FORECAST(N84,OFFSET('Drag coefficient'!$C$8,MATCH(N84,'Drag coefficient'!$B$8:'Drag coefficient'!$B$33,1)-1,0,2),OFFSET('Drag coefficient'!$B$8,MATCH(N84,'Drag coefficient'!$B$8:'Drag coefficient'!$B$33,1)-1,0,2))</f>
        <v>0.5241060247481127</v>
      </c>
      <c r="P84" s="15">
        <f ca="1">FORECAST(N84,OFFSET('Drag coefficient'!$D$8,MATCH(N84,'Drag coefficient'!$B$8:'Drag coefficient'!$B$33,1)-1,0,2),OFFSET('Drag coefficient'!$B$8,MATCH(N84,'Drag coefficient'!$B$8:'Drag coefficient'!$B$33,1)-1,0,2))</f>
        <v>0.4616636148488676</v>
      </c>
      <c r="Q84" s="88">
        <f t="shared" si="23"/>
        <v>0.5241060247481127</v>
      </c>
      <c r="R84" s="3">
        <f t="shared" si="36"/>
        <v>1757.798867287803</v>
      </c>
      <c r="S84" s="4">
        <f t="shared" si="30"/>
        <v>0.5081242964226927</v>
      </c>
      <c r="T84" s="4">
        <f t="shared" si="31"/>
        <v>9.819612381641324</v>
      </c>
    </row>
    <row r="85" spans="2:20" ht="12.75">
      <c r="B85" s="4">
        <f t="shared" si="32"/>
        <v>3.399999999999996</v>
      </c>
      <c r="C85" s="15">
        <f t="shared" si="24"/>
        <v>0</v>
      </c>
      <c r="D85" s="3">
        <f t="shared" si="25"/>
        <v>0</v>
      </c>
      <c r="E85" s="15">
        <f t="shared" si="26"/>
        <v>0.07</v>
      </c>
      <c r="F85" s="3">
        <f t="shared" si="37"/>
        <v>-17.078530901965507</v>
      </c>
      <c r="G85" s="3">
        <f t="shared" si="33"/>
        <v>-0.7409307749200313</v>
      </c>
      <c r="H85" s="3">
        <f t="shared" si="34"/>
        <v>53.2316914079988</v>
      </c>
      <c r="I85" s="4">
        <f t="shared" si="35"/>
        <v>201.32590663222834</v>
      </c>
      <c r="J85" s="4">
        <f t="shared" si="27"/>
        <v>660.5160742562136</v>
      </c>
      <c r="K85" s="87">
        <f ca="1">FORECAST(I85,OFFSET('The atmosphere'!$C$6,MATCH(I85,'The atmosphere'!$B$6:'The atmosphere'!$B$39,1)-1,0,2),OFFSET('The atmosphere'!$B$6,MATCH(I85,'The atmosphere'!$B$6:'The atmosphere'!$B$39,1)-1,0,2))</f>
        <v>0.1835713870566739</v>
      </c>
      <c r="L85" s="31">
        <f t="shared" si="28"/>
        <v>1.2015007339512624</v>
      </c>
      <c r="M85" s="15">
        <f ca="1">FORECAST(I85,OFFSET('The atmosphere'!$D$6,MATCH(I85,'The atmosphere'!$B$6:'The atmosphere'!$B$39,1)-1,0,2),OFFSET('The atmosphere'!$B$6,MATCH(I85,'The atmosphere'!$B$6:'The atmosphere'!$B$39,1)-1,0,2))</f>
        <v>339.52482896413426</v>
      </c>
      <c r="N85" s="35">
        <f t="shared" si="29"/>
        <v>0.15678291207863898</v>
      </c>
      <c r="O85" s="15">
        <f ca="1">FORECAST(N85,OFFSET('Drag coefficient'!$C$8,MATCH(N85,'Drag coefficient'!$B$8:'Drag coefficient'!$B$33,1)-1,0,2),OFFSET('Drag coefficient'!$B$8,MATCH(N85,'Drag coefficient'!$B$8:'Drag coefficient'!$B$33,1)-1,0,2))</f>
        <v>0.5244825631882042</v>
      </c>
      <c r="P85" s="15">
        <f ca="1">FORECAST(N85,OFFSET('Drag coefficient'!$D$8,MATCH(N85,'Drag coefficient'!$B$8:'Drag coefficient'!$B$33,1)-1,0,2),OFFSET('Drag coefficient'!$B$8,MATCH(N85,'Drag coefficient'!$B$8:'Drag coefficient'!$B$33,1)-1,0,2))</f>
        <v>0.4618895379129224</v>
      </c>
      <c r="Q85" s="88">
        <f t="shared" si="23"/>
        <v>0.5244825631882042</v>
      </c>
      <c r="R85" s="3">
        <f t="shared" si="36"/>
        <v>1702.294031688374</v>
      </c>
      <c r="S85" s="4">
        <f t="shared" si="30"/>
        <v>0.49243312578442155</v>
      </c>
      <c r="T85" s="4">
        <f t="shared" si="31"/>
        <v>9.819604177321319</v>
      </c>
    </row>
    <row r="86" spans="2:20" ht="12.75">
      <c r="B86" s="4">
        <f t="shared" si="32"/>
        <v>3.4499999999999957</v>
      </c>
      <c r="C86" s="15">
        <f t="shared" si="24"/>
        <v>0</v>
      </c>
      <c r="D86" s="3">
        <f t="shared" si="25"/>
        <v>0</v>
      </c>
      <c r="E86" s="15">
        <f t="shared" si="26"/>
        <v>0.07</v>
      </c>
      <c r="F86" s="3">
        <f t="shared" si="37"/>
        <v>-16.854363117098767</v>
      </c>
      <c r="G86" s="3">
        <f t="shared" si="33"/>
        <v>-0.7180798284504348</v>
      </c>
      <c r="H86" s="3">
        <f t="shared" si="34"/>
        <v>52.38897325214386</v>
      </c>
      <c r="I86" s="4">
        <f t="shared" si="35"/>
        <v>203.94535529483554</v>
      </c>
      <c r="J86" s="4">
        <f t="shared" si="27"/>
        <v>669.1100400119552</v>
      </c>
      <c r="K86" s="87">
        <f ca="1">FORECAST(I86,OFFSET('The atmosphere'!$C$6,MATCH(I86,'The atmosphere'!$B$6:'The atmosphere'!$B$39,1)-1,0,2),OFFSET('The atmosphere'!$B$6,MATCH(I86,'The atmosphere'!$B$6:'The atmosphere'!$B$39,1)-1,0,2))</f>
        <v>0.183317300536401</v>
      </c>
      <c r="L86" s="31">
        <f t="shared" si="28"/>
        <v>1.2011954875918023</v>
      </c>
      <c r="M86" s="15">
        <f ca="1">FORECAST(I86,OFFSET('The atmosphere'!$D$6,MATCH(I86,'The atmosphere'!$B$6:'The atmosphere'!$B$39,1)-1,0,2),OFFSET('The atmosphere'!$B$6,MATCH(I86,'The atmosphere'!$B$6:'The atmosphere'!$B$39,1)-1,0,2))</f>
        <v>339.51461311435014</v>
      </c>
      <c r="N86" s="35">
        <f t="shared" si="29"/>
        <v>0.15430550329360643</v>
      </c>
      <c r="O86" s="15">
        <f ca="1">FORECAST(N86,OFFSET('Drag coefficient'!$C$8,MATCH(N86,'Drag coefficient'!$B$8:'Drag coefficient'!$B$33,1)-1,0,2),OFFSET('Drag coefficient'!$B$8,MATCH(N86,'Drag coefficient'!$B$8:'Drag coefficient'!$B$33,1)-1,0,2))</f>
        <v>0.5248541745059591</v>
      </c>
      <c r="P86" s="15">
        <f ca="1">FORECAST(N86,OFFSET('Drag coefficient'!$D$8,MATCH(N86,'Drag coefficient'!$B$8:'Drag coefficient'!$B$33,1)-1,0,2),OFFSET('Drag coefficient'!$B$8,MATCH(N86,'Drag coefficient'!$B$8:'Drag coefficient'!$B$33,1)-1,0,2))</f>
        <v>0.4621125047035754</v>
      </c>
      <c r="Q86" s="88">
        <f t="shared" si="23"/>
        <v>0.5248541745059591</v>
      </c>
      <c r="R86" s="3">
        <f t="shared" si="36"/>
        <v>1648.4032813713911</v>
      </c>
      <c r="S86" s="4">
        <f t="shared" si="30"/>
        <v>0.47718167290917035</v>
      </c>
      <c r="T86" s="4">
        <f t="shared" si="31"/>
        <v>9.819596102895058</v>
      </c>
    </row>
    <row r="87" spans="2:20" ht="12.75">
      <c r="B87" s="4">
        <f t="shared" si="32"/>
        <v>3.4999999999999956</v>
      </c>
      <c r="C87" s="15">
        <f t="shared" si="24"/>
        <v>0</v>
      </c>
      <c r="D87" s="3">
        <f t="shared" si="25"/>
        <v>0</v>
      </c>
      <c r="E87" s="15">
        <f t="shared" si="26"/>
        <v>0.07</v>
      </c>
      <c r="F87" s="3">
        <f t="shared" si="37"/>
        <v>-16.636477144454634</v>
      </c>
      <c r="G87" s="3">
        <f t="shared" si="33"/>
        <v>-0.6958692298118891</v>
      </c>
      <c r="H87" s="3">
        <f t="shared" si="34"/>
        <v>51.55714939492113</v>
      </c>
      <c r="I87" s="4">
        <f t="shared" si="35"/>
        <v>206.5232127645816</v>
      </c>
      <c r="J87" s="4">
        <f t="shared" si="27"/>
        <v>677.5675521344222</v>
      </c>
      <c r="K87" s="87">
        <f ca="1">FORECAST(I87,OFFSET('The atmosphere'!$C$6,MATCH(I87,'The atmosphere'!$B$6:'The atmosphere'!$B$39,1)-1,0,2),OFFSET('The atmosphere'!$B$6,MATCH(I87,'The atmosphere'!$B$6:'The atmosphere'!$B$39,1)-1,0,2))</f>
        <v>0.1830672483618356</v>
      </c>
      <c r="L87" s="31">
        <f t="shared" si="28"/>
        <v>1.2008951635979506</v>
      </c>
      <c r="M87" s="15">
        <f ca="1">FORECAST(I87,OFFSET('The atmosphere'!$D$6,MATCH(I87,'The atmosphere'!$B$6:'The atmosphere'!$B$39,1)-1,0,2),OFFSET('The atmosphere'!$B$6,MATCH(I87,'The atmosphere'!$B$6:'The atmosphere'!$B$39,1)-1,0,2))</f>
        <v>339.5045594702181</v>
      </c>
      <c r="N87" s="35">
        <f t="shared" si="29"/>
        <v>0.1518599616905699</v>
      </c>
      <c r="O87" s="15">
        <f ca="1">FORECAST(N87,OFFSET('Drag coefficient'!$C$8,MATCH(N87,'Drag coefficient'!$B$8:'Drag coefficient'!$B$33,1)-1,0,2),OFFSET('Drag coefficient'!$B$8,MATCH(N87,'Drag coefficient'!$B$8:'Drag coefficient'!$B$33,1)-1,0,2))</f>
        <v>0.5252210057464145</v>
      </c>
      <c r="P87" s="15">
        <f ca="1">FORECAST(N87,OFFSET('Drag coefficient'!$D$8,MATCH(N87,'Drag coefficient'!$B$8:'Drag coefficient'!$B$33,1)-1,0,2),OFFSET('Drag coefficient'!$B$8,MATCH(N87,'Drag coefficient'!$B$8:'Drag coefficient'!$B$33,1)-1,0,2))</f>
        <v>0.46233260344784866</v>
      </c>
      <c r="Q87" s="88">
        <f t="shared" si="23"/>
        <v>0.5252210057464145</v>
      </c>
      <c r="R87" s="3">
        <f t="shared" si="36"/>
        <v>1596.073527166274</v>
      </c>
      <c r="S87" s="4">
        <f t="shared" si="30"/>
        <v>0.4623561200127981</v>
      </c>
      <c r="T87" s="4">
        <f t="shared" si="31"/>
        <v>9.819588156682995</v>
      </c>
    </row>
    <row r="88" spans="2:20" ht="12.75">
      <c r="B88" s="4">
        <f t="shared" si="32"/>
        <v>3.5499999999999954</v>
      </c>
      <c r="C88" s="15">
        <f t="shared" si="24"/>
        <v>0</v>
      </c>
      <c r="D88" s="3">
        <f t="shared" si="25"/>
        <v>0</v>
      </c>
      <c r="E88" s="15">
        <f t="shared" si="26"/>
        <v>0.07</v>
      </c>
      <c r="F88" s="3">
        <f t="shared" si="37"/>
        <v>-16.424675585437253</v>
      </c>
      <c r="G88" s="3">
        <f t="shared" si="33"/>
        <v>-0.6742788568233693</v>
      </c>
      <c r="H88" s="3">
        <f t="shared" si="34"/>
        <v>50.73591561564927</v>
      </c>
      <c r="I88" s="4">
        <f t="shared" si="35"/>
        <v>209.06000854536404</v>
      </c>
      <c r="J88" s="4">
        <f t="shared" si="27"/>
        <v>685.8903478358867</v>
      </c>
      <c r="K88" s="87">
        <f ca="1">FORECAST(I88,OFFSET('The atmosphere'!$C$6,MATCH(I88,'The atmosphere'!$B$6:'The atmosphere'!$B$39,1)-1,0,2),OFFSET('The atmosphere'!$B$6,MATCH(I88,'The atmosphere'!$B$6:'The atmosphere'!$B$39,1)-1,0,2))</f>
        <v>0.18282117917109972</v>
      </c>
      <c r="L88" s="31">
        <f t="shared" si="28"/>
        <v>1.2005996966510324</v>
      </c>
      <c r="M88" s="15">
        <f ca="1">FORECAST(I88,OFFSET('The atmosphere'!$D$6,MATCH(I88,'The atmosphere'!$B$6:'The atmosphere'!$B$39,1)-1,0,2),OFFSET('The atmosphere'!$B$6,MATCH(I88,'The atmosphere'!$B$6:'The atmosphere'!$B$39,1)-1,0,2))</f>
        <v>339.49466596667304</v>
      </c>
      <c r="N88" s="35">
        <f t="shared" si="29"/>
        <v>0.1494453984164506</v>
      </c>
      <c r="O88" s="15">
        <f ca="1">FORECAST(N88,OFFSET('Drag coefficient'!$C$8,MATCH(N88,'Drag coefficient'!$B$8:'Drag coefficient'!$B$33,1)-1,0,2),OFFSET('Drag coefficient'!$B$8,MATCH(N88,'Drag coefficient'!$B$8:'Drag coefficient'!$B$33,1)-1,0,2))</f>
        <v>0.5255831902375324</v>
      </c>
      <c r="P88" s="15">
        <f ca="1">FORECAST(N88,OFFSET('Drag coefficient'!$D$8,MATCH(N88,'Drag coefficient'!$B$8:'Drag coefficient'!$B$33,1)-1,0,2),OFFSET('Drag coefficient'!$B$8,MATCH(N88,'Drag coefficient'!$B$8:'Drag coefficient'!$B$33,1)-1,0,2))</f>
        <v>0.4625499141425194</v>
      </c>
      <c r="Q88" s="88">
        <f t="shared" si="23"/>
        <v>0.5255831902375324</v>
      </c>
      <c r="R88" s="3">
        <f t="shared" si="36"/>
        <v>1545.2517295246632</v>
      </c>
      <c r="S88" s="4">
        <f t="shared" si="30"/>
        <v>0.44794256682944605</v>
      </c>
      <c r="T88" s="4">
        <f t="shared" si="31"/>
        <v>9.819580337052463</v>
      </c>
    </row>
    <row r="89" spans="2:20" ht="12.75">
      <c r="B89" s="4">
        <f t="shared" si="32"/>
        <v>3.599999999999995</v>
      </c>
      <c r="C89" s="15">
        <f t="shared" si="24"/>
        <v>0</v>
      </c>
      <c r="D89" s="3">
        <f t="shared" si="25"/>
        <v>0</v>
      </c>
      <c r="E89" s="15">
        <f t="shared" si="26"/>
        <v>0.07</v>
      </c>
      <c r="F89" s="3">
        <f t="shared" si="37"/>
        <v>-16.218759863187405</v>
      </c>
      <c r="G89" s="3">
        <f t="shared" si="33"/>
        <v>-0.653288467195454</v>
      </c>
      <c r="H89" s="3">
        <f t="shared" si="34"/>
        <v>49.9249776224899</v>
      </c>
      <c r="I89" s="4">
        <f t="shared" si="35"/>
        <v>211.55625742648854</v>
      </c>
      <c r="J89" s="4">
        <f t="shared" si="27"/>
        <v>694.0801160525464</v>
      </c>
      <c r="K89" s="87">
        <f ca="1">FORECAST(I89,OFFSET('The atmosphere'!$C$6,MATCH(I89,'The atmosphere'!$B$6:'The atmosphere'!$B$39,1)-1,0,2),OFFSET('The atmosphere'!$B$6,MATCH(I89,'The atmosphere'!$B$6:'The atmosphere'!$B$39,1)-1,0,2))</f>
        <v>0.18257904302963063</v>
      </c>
      <c r="L89" s="31">
        <f t="shared" si="28"/>
        <v>1.2003090232657225</v>
      </c>
      <c r="M89" s="15">
        <f ca="1">FORECAST(I89,OFFSET('The atmosphere'!$D$6,MATCH(I89,'The atmosphere'!$B$6:'The atmosphere'!$B$39,1)-1,0,2),OFFSET('The atmosphere'!$B$6,MATCH(I89,'The atmosphere'!$B$6:'The atmosphere'!$B$39,1)-1,0,2))</f>
        <v>339.4849305960367</v>
      </c>
      <c r="N89" s="35">
        <f t="shared" si="29"/>
        <v>0.14706095358882698</v>
      </c>
      <c r="O89" s="15">
        <f ca="1">FORECAST(N89,OFFSET('Drag coefficient'!$C$8,MATCH(N89,'Drag coefficient'!$B$8:'Drag coefficient'!$B$33,1)-1,0,2),OFFSET('Drag coefficient'!$B$8,MATCH(N89,'Drag coefficient'!$B$8:'Drag coefficient'!$B$33,1)-1,0,2))</f>
        <v>0.525940856961676</v>
      </c>
      <c r="P89" s="15">
        <f ca="1">FORECAST(N89,OFFSET('Drag coefficient'!$D$8,MATCH(N89,'Drag coefficient'!$B$8:'Drag coefficient'!$B$33,1)-1,0,2),OFFSET('Drag coefficient'!$B$8,MATCH(N89,'Drag coefficient'!$B$8:'Drag coefficient'!$B$33,1)-1,0,2))</f>
        <v>0.46276451417700554</v>
      </c>
      <c r="Q89" s="88">
        <f t="shared" si="23"/>
        <v>0.525940856961676</v>
      </c>
      <c r="R89" s="3">
        <f t="shared" si="36"/>
        <v>1495.887155132465</v>
      </c>
      <c r="S89" s="4">
        <f t="shared" si="30"/>
        <v>0.43392769748162474</v>
      </c>
      <c r="T89" s="4">
        <f t="shared" si="31"/>
        <v>9.81957264241619</v>
      </c>
    </row>
    <row r="90" spans="2:20" ht="12.75">
      <c r="B90" s="4">
        <f t="shared" si="32"/>
        <v>3.649999999999995</v>
      </c>
      <c r="C90" s="15">
        <f t="shared" si="24"/>
        <v>0</v>
      </c>
      <c r="D90" s="3">
        <f t="shared" si="25"/>
        <v>0</v>
      </c>
      <c r="E90" s="15">
        <f t="shared" si="26"/>
        <v>0.07</v>
      </c>
      <c r="F90" s="3">
        <f t="shared" si="37"/>
        <v>-16.018539749296544</v>
      </c>
      <c r="G90" s="3">
        <f t="shared" si="33"/>
        <v>-0.6328786696530624</v>
      </c>
      <c r="H90" s="3">
        <f t="shared" si="34"/>
        <v>49.12405063502507</v>
      </c>
      <c r="I90" s="4">
        <f t="shared" si="35"/>
        <v>214.0124599582398</v>
      </c>
      <c r="J90" s="4">
        <f t="shared" si="27"/>
        <v>702.1384990047918</v>
      </c>
      <c r="K90" s="87">
        <f ca="1">FORECAST(I90,OFFSET('The atmosphere'!$C$6,MATCH(I90,'The atmosphere'!$B$6:'The atmosphere'!$B$39,1)-1,0,2),OFFSET('The atmosphere'!$B$6,MATCH(I90,'The atmosphere'!$B$6:'The atmosphere'!$B$39,1)-1,0,2))</f>
        <v>0.18234079138405077</v>
      </c>
      <c r="L90" s="31">
        <f t="shared" si="28"/>
        <v>1.2000230817300985</v>
      </c>
      <c r="M90" s="15">
        <f ca="1">FORECAST(I90,OFFSET('The atmosphere'!$D$6,MATCH(I90,'The atmosphere'!$B$6:'The atmosphere'!$B$39,1)-1,0,2),OFFSET('The atmosphere'!$B$6,MATCH(I90,'The atmosphere'!$B$6:'The atmosphere'!$B$39,1)-1,0,2))</f>
        <v>339.4753514061628</v>
      </c>
      <c r="N90" s="35">
        <f t="shared" si="29"/>
        <v>0.1447057950792161</v>
      </c>
      <c r="O90" s="15">
        <f ca="1">FORECAST(N90,OFFSET('Drag coefficient'!$C$8,MATCH(N90,'Drag coefficient'!$B$8:'Drag coefficient'!$B$33,1)-1,0,2),OFFSET('Drag coefficient'!$B$8,MATCH(N90,'Drag coefficient'!$B$8:'Drag coefficient'!$B$33,1)-1,0,2))</f>
        <v>0.5262941307381176</v>
      </c>
      <c r="P90" s="15">
        <f ca="1">FORECAST(N90,OFFSET('Drag coefficient'!$D$8,MATCH(N90,'Drag coefficient'!$B$8:'Drag coefficient'!$B$33,1)-1,0,2),OFFSET('Drag coefficient'!$B$8,MATCH(N90,'Drag coefficient'!$B$8:'Drag coefficient'!$B$33,1)-1,0,2))</f>
        <v>0.4629764784428705</v>
      </c>
      <c r="Q90" s="88">
        <f t="shared" si="23"/>
        <v>0.5262941307381176</v>
      </c>
      <c r="R90" s="3">
        <f t="shared" si="36"/>
        <v>1447.9312605719454</v>
      </c>
      <c r="S90" s="4">
        <f t="shared" si="30"/>
        <v>0.4202987521068019</v>
      </c>
      <c r="T90" s="4">
        <f t="shared" si="31"/>
        <v>9.819565071230802</v>
      </c>
    </row>
    <row r="91" spans="2:20" ht="12.75">
      <c r="B91" s="4">
        <f t="shared" si="32"/>
        <v>3.699999999999995</v>
      </c>
      <c r="C91" s="15">
        <f t="shared" si="24"/>
        <v>0</v>
      </c>
      <c r="D91" s="3">
        <f t="shared" si="25"/>
        <v>0</v>
      </c>
      <c r="E91" s="15">
        <f t="shared" si="26"/>
        <v>0.07</v>
      </c>
      <c r="F91" s="3">
        <f t="shared" si="37"/>
        <v>-15.823832958470827</v>
      </c>
      <c r="G91" s="3">
        <f t="shared" si="33"/>
        <v>-0.6130308826168018</v>
      </c>
      <c r="H91" s="3">
        <f t="shared" si="34"/>
        <v>48.33285898710153</v>
      </c>
      <c r="I91" s="4">
        <f t="shared" si="35"/>
        <v>216.42910290759485</v>
      </c>
      <c r="J91" s="4">
        <f t="shared" si="27"/>
        <v>710.0670936923244</v>
      </c>
      <c r="K91" s="87">
        <f ca="1">FORECAST(I91,OFFSET('The atmosphere'!$C$6,MATCH(I91,'The atmosphere'!$B$6:'The atmosphere'!$B$39,1)-1,0,2),OFFSET('The atmosphere'!$B$6,MATCH(I91,'The atmosphere'!$B$6:'The atmosphere'!$B$39,1)-1,0,2))</f>
        <v>0.18210637701796334</v>
      </c>
      <c r="L91" s="31">
        <f t="shared" si="28"/>
        <v>1.1997418120482195</v>
      </c>
      <c r="M91" s="15">
        <f ca="1">FORECAST(I91,OFFSET('The atmosphere'!$D$6,MATCH(I91,'The atmosphere'!$B$6:'The atmosphere'!$B$39,1)-1,0,2),OFFSET('The atmosphere'!$B$6,MATCH(I91,'The atmosphere'!$B$6:'The atmosphere'!$B$39,1)-1,0,2))</f>
        <v>339.46592649866034</v>
      </c>
      <c r="N91" s="35">
        <f t="shared" si="29"/>
        <v>0.14237911735536812</v>
      </c>
      <c r="O91" s="15">
        <f ca="1">FORECAST(N91,OFFSET('Drag coefficient'!$C$8,MATCH(N91,'Drag coefficient'!$B$8:'Drag coefficient'!$B$33,1)-1,0,2),OFFSET('Drag coefficient'!$B$8,MATCH(N91,'Drag coefficient'!$B$8:'Drag coefficient'!$B$33,1)-1,0,2))</f>
        <v>0.5266431323966948</v>
      </c>
      <c r="P91" s="15">
        <f ca="1">FORECAST(N91,OFFSET('Drag coefficient'!$D$8,MATCH(N91,'Drag coefficient'!$B$8:'Drag coefficient'!$B$33,1)-1,0,2),OFFSET('Drag coefficient'!$B$8,MATCH(N91,'Drag coefficient'!$B$8:'Drag coefficient'!$B$33,1)-1,0,2))</f>
        <v>0.4631858794380168</v>
      </c>
      <c r="Q91" s="88">
        <f t="shared" si="23"/>
        <v>0.5266431323966948</v>
      </c>
      <c r="R91" s="3">
        <f t="shared" si="36"/>
        <v>1401.3375827681475</v>
      </c>
      <c r="S91" s="4">
        <f t="shared" si="30"/>
        <v>0.4070435000772483</v>
      </c>
      <c r="T91" s="4">
        <f t="shared" si="31"/>
        <v>9.81955762199542</v>
      </c>
    </row>
    <row r="92" spans="2:20" ht="12.75">
      <c r="B92" s="4">
        <f t="shared" si="32"/>
        <v>3.7499999999999947</v>
      </c>
      <c r="C92" s="15">
        <f t="shared" si="24"/>
        <v>0</v>
      </c>
      <c r="D92" s="3">
        <f t="shared" si="25"/>
        <v>0</v>
      </c>
      <c r="E92" s="15">
        <f t="shared" si="26"/>
        <v>0.07</v>
      </c>
      <c r="F92" s="3">
        <f t="shared" si="37"/>
        <v>-15.63446476595611</v>
      </c>
      <c r="G92" s="3">
        <f t="shared" si="33"/>
        <v>-0.5937272952044963</v>
      </c>
      <c r="H92" s="3">
        <f t="shared" si="34"/>
        <v>47.55113574880372</v>
      </c>
      <c r="I92" s="4">
        <f t="shared" si="35"/>
        <v>218.80665969503505</v>
      </c>
      <c r="J92" s="4">
        <f t="shared" si="27"/>
        <v>717.8674533272618</v>
      </c>
      <c r="K92" s="87">
        <f ca="1">FORECAST(I92,OFFSET('The atmosphere'!$C$6,MATCH(I92,'The atmosphere'!$B$6:'The atmosphere'!$B$39,1)-1,0,2),OFFSET('The atmosphere'!$B$6,MATCH(I92,'The atmosphere'!$B$6:'The atmosphere'!$B$39,1)-1,0,2))</f>
        <v>0.1818757540095816</v>
      </c>
      <c r="L92" s="31">
        <f t="shared" si="28"/>
        <v>1.1994651558851082</v>
      </c>
      <c r="M92" s="15">
        <f ca="1">FORECAST(I92,OFFSET('The atmosphere'!$D$6,MATCH(I92,'The atmosphere'!$B$6:'The atmosphere'!$B$39,1)-1,0,2),OFFSET('The atmosphere'!$B$6,MATCH(I92,'The atmosphere'!$B$6:'The atmosphere'!$B$39,1)-1,0,2))</f>
        <v>339.45665402718936</v>
      </c>
      <c r="N92" s="35">
        <f t="shared" si="29"/>
        <v>0.14008014037926336</v>
      </c>
      <c r="O92" s="15">
        <f ca="1">FORECAST(N92,OFFSET('Drag coefficient'!$C$8,MATCH(N92,'Drag coefficient'!$B$8:'Drag coefficient'!$B$33,1)-1,0,2),OFFSET('Drag coefficient'!$B$8,MATCH(N92,'Drag coefficient'!$B$8:'Drag coefficient'!$B$33,1)-1,0,2))</f>
        <v>0.5269879789431106</v>
      </c>
      <c r="P92" s="15">
        <f ca="1">FORECAST(N92,OFFSET('Drag coefficient'!$D$8,MATCH(N92,'Drag coefficient'!$B$8:'Drag coefficient'!$B$33,1)-1,0,2),OFFSET('Drag coefficient'!$B$8,MATCH(N92,'Drag coefficient'!$B$8:'Drag coefficient'!$B$33,1)-1,0,2))</f>
        <v>0.46339278736586625</v>
      </c>
      <c r="Q92" s="88">
        <f t="shared" si="23"/>
        <v>0.5269879789431106</v>
      </c>
      <c r="R92" s="3">
        <f t="shared" si="36"/>
        <v>1356.0616357757312</v>
      </c>
      <c r="S92" s="4">
        <f t="shared" si="30"/>
        <v>0.39415021471306394</v>
      </c>
      <c r="T92" s="4">
        <f t="shared" si="31"/>
        <v>9.819550293250334</v>
      </c>
    </row>
    <row r="93" spans="2:20" ht="12.75">
      <c r="B93" s="4">
        <f t="shared" si="32"/>
        <v>3.7999999999999945</v>
      </c>
      <c r="C93" s="15">
        <f t="shared" si="24"/>
        <v>0</v>
      </c>
      <c r="D93" s="3">
        <f t="shared" si="25"/>
        <v>0</v>
      </c>
      <c r="E93" s="15">
        <f t="shared" si="26"/>
        <v>0.07</v>
      </c>
      <c r="F93" s="3">
        <f t="shared" si="37"/>
        <v>-15.450267646294105</v>
      </c>
      <c r="G93" s="3">
        <f t="shared" si="33"/>
        <v>-0.5749508304071462</v>
      </c>
      <c r="H93" s="3">
        <f t="shared" si="34"/>
        <v>46.77862236648902</v>
      </c>
      <c r="I93" s="4">
        <f t="shared" si="35"/>
        <v>221.1455908133595</v>
      </c>
      <c r="J93" s="4">
        <f t="shared" si="27"/>
        <v>725.5410887081943</v>
      </c>
      <c r="K93" s="87">
        <f ca="1">FORECAST(I93,OFFSET('The atmosphere'!$C$6,MATCH(I93,'The atmosphere'!$B$6:'The atmosphere'!$B$39,1)-1,0,2),OFFSET('The atmosphere'!$B$6,MATCH(I93,'The atmosphere'!$B$6:'The atmosphere'!$B$39,1)-1,0,2))</f>
        <v>0.18164887769110416</v>
      </c>
      <c r="L93" s="31">
        <f t="shared" si="28"/>
        <v>1.1991930565140179</v>
      </c>
      <c r="M93" s="15">
        <f ca="1">FORECAST(I93,OFFSET('The atmosphere'!$D$6,MATCH(I93,'The atmosphere'!$B$6:'The atmosphere'!$B$39,1)-1,0,2),OFFSET('The atmosphere'!$B$6,MATCH(I93,'The atmosphere'!$B$6:'The atmosphere'!$B$39,1)-1,0,2))</f>
        <v>339.4475321958279</v>
      </c>
      <c r="N93" s="35">
        <f t="shared" si="29"/>
        <v>0.13780810855770884</v>
      </c>
      <c r="O93" s="15">
        <f ca="1">FORECAST(N93,OFFSET('Drag coefficient'!$C$8,MATCH(N93,'Drag coefficient'!$B$8:'Drag coefficient'!$B$33,1)-1,0,2),OFFSET('Drag coefficient'!$B$8,MATCH(N93,'Drag coefficient'!$B$8:'Drag coefficient'!$B$33,1)-1,0,2))</f>
        <v>0.5273287837163437</v>
      </c>
      <c r="P93" s="15">
        <f ca="1">FORECAST(N93,OFFSET('Drag coefficient'!$D$8,MATCH(N93,'Drag coefficient'!$B$8:'Drag coefficient'!$B$33,1)-1,0,2),OFFSET('Drag coefficient'!$B$8,MATCH(N93,'Drag coefficient'!$B$8:'Drag coefficient'!$B$33,1)-1,0,2))</f>
        <v>0.4635972702298062</v>
      </c>
      <c r="Q93" s="88">
        <f t="shared" si="23"/>
        <v>0.5273287837163437</v>
      </c>
      <c r="R93" s="3">
        <f t="shared" si="36"/>
        <v>1312.060813494566</v>
      </c>
      <c r="S93" s="4">
        <f t="shared" si="30"/>
        <v>0.38160764939527503</v>
      </c>
      <c r="T93" s="4">
        <f t="shared" si="31"/>
        <v>9.819543083575677</v>
      </c>
    </row>
    <row r="94" spans="2:20" ht="12.75">
      <c r="B94" s="4">
        <f t="shared" si="32"/>
        <v>3.8499999999999943</v>
      </c>
      <c r="C94" s="15">
        <f t="shared" si="24"/>
        <v>0</v>
      </c>
      <c r="D94" s="3">
        <f t="shared" si="25"/>
        <v>0</v>
      </c>
      <c r="E94" s="15">
        <f t="shared" si="26"/>
        <v>0.07</v>
      </c>
      <c r="F94" s="3">
        <f t="shared" si="37"/>
        <v>-15.271080932079606</v>
      </c>
      <c r="G94" s="3">
        <f t="shared" si="33"/>
        <v>-0.5566851103037314</v>
      </c>
      <c r="H94" s="3">
        <f t="shared" si="34"/>
        <v>46.01506831988504</v>
      </c>
      <c r="I94" s="4">
        <f t="shared" si="35"/>
        <v>223.44634422935374</v>
      </c>
      <c r="J94" s="4">
        <f t="shared" si="27"/>
        <v>733.0894695379906</v>
      </c>
      <c r="K94" s="87">
        <f ca="1">FORECAST(I94,OFFSET('The atmosphere'!$C$6,MATCH(I94,'The atmosphere'!$B$6:'The atmosphere'!$B$39,1)-1,0,2),OFFSET('The atmosphere'!$B$6,MATCH(I94,'The atmosphere'!$B$6:'The atmosphere'!$B$39,1)-1,0,2))</f>
        <v>0.1814257046097527</v>
      </c>
      <c r="L94" s="31">
        <f t="shared" si="28"/>
        <v>1.198925458765878</v>
      </c>
      <c r="M94" s="15">
        <f ca="1">FORECAST(I94,OFFSET('The atmosphere'!$D$6,MATCH(I94,'The atmosphere'!$B$6:'The atmosphere'!$B$39,1)-1,0,2),OFFSET('The atmosphere'!$B$6,MATCH(I94,'The atmosphere'!$B$6:'The atmosphere'!$B$39,1)-1,0,2))</f>
        <v>339.4385592575055</v>
      </c>
      <c r="N94" s="35">
        <f t="shared" si="29"/>
        <v>0.1355622897426247</v>
      </c>
      <c r="O94" s="15">
        <f ca="1">FORECAST(N94,OFFSET('Drag coefficient'!$C$8,MATCH(N94,'Drag coefficient'!$B$8:'Drag coefficient'!$B$33,1)-1,0,2),OFFSET('Drag coefficient'!$B$8,MATCH(N94,'Drag coefficient'!$B$8:'Drag coefficient'!$B$33,1)-1,0,2))</f>
        <v>0.5276656565386063</v>
      </c>
      <c r="P94" s="15">
        <f ca="1">FORECAST(N94,OFFSET('Drag coefficient'!$D$8,MATCH(N94,'Drag coefficient'!$B$8:'Drag coefficient'!$B$33,1)-1,0,2),OFFSET('Drag coefficient'!$B$8,MATCH(N94,'Drag coefficient'!$B$8:'Drag coefficient'!$B$33,1)-1,0,2))</f>
        <v>0.4637993939231637</v>
      </c>
      <c r="Q94" s="88">
        <f t="shared" si="23"/>
        <v>0.5276656565386063</v>
      </c>
      <c r="R94" s="3">
        <f t="shared" si="36"/>
        <v>1269.2942979320937</v>
      </c>
      <c r="S94" s="4">
        <f t="shared" si="30"/>
        <v>0.3694050149923268</v>
      </c>
      <c r="T94" s="4">
        <f t="shared" si="31"/>
        <v>9.81953599159022</v>
      </c>
    </row>
    <row r="95" spans="2:20" ht="12.75">
      <c r="B95" s="4">
        <f t="shared" si="32"/>
        <v>3.899999999999994</v>
      </c>
      <c r="C95" s="15">
        <f t="shared" si="24"/>
        <v>0</v>
      </c>
      <c r="D95" s="3">
        <f t="shared" si="25"/>
        <v>0</v>
      </c>
      <c r="E95" s="15">
        <f t="shared" si="26"/>
        <v>0.07</v>
      </c>
      <c r="F95" s="3">
        <f t="shared" si="37"/>
        <v>-15.096750491480602</v>
      </c>
      <c r="G95" s="3">
        <f t="shared" si="33"/>
        <v>-0.5389144231886445</v>
      </c>
      <c r="H95" s="3">
        <f t="shared" si="34"/>
        <v>45.26023079531101</v>
      </c>
      <c r="I95" s="4">
        <f t="shared" si="35"/>
        <v>225.7093557691193</v>
      </c>
      <c r="J95" s="4">
        <f t="shared" si="27"/>
        <v>740.5140256879996</v>
      </c>
      <c r="K95" s="87">
        <f ca="1">FORECAST(I95,OFFSET('The atmosphere'!$C$6,MATCH(I95,'The atmosphere'!$B$6:'The atmosphere'!$B$39,1)-1,0,2),OFFSET('The atmosphere'!$B$6,MATCH(I95,'The atmosphere'!$B$6:'The atmosphere'!$B$39,1)-1,0,2))</f>
        <v>0.18120619249039546</v>
      </c>
      <c r="L95" s="31">
        <f t="shared" si="28"/>
        <v>1.198662308980813</v>
      </c>
      <c r="M95" s="15">
        <f ca="1">FORECAST(I95,OFFSET('The atmosphere'!$D$6,MATCH(I95,'The atmosphere'!$B$6:'The atmosphere'!$B$39,1)-1,0,2),OFFSET('The atmosphere'!$B$6,MATCH(I95,'The atmosphere'!$B$6:'The atmosphere'!$B$39,1)-1,0,2))</f>
        <v>339.42973351250043</v>
      </c>
      <c r="N95" s="35">
        <f t="shared" si="29"/>
        <v>0.13334197427829103</v>
      </c>
      <c r="O95" s="15">
        <f ca="1">FORECAST(N95,OFFSET('Drag coefficient'!$C$8,MATCH(N95,'Drag coefficient'!$B$8:'Drag coefficient'!$B$33,1)-1,0,2),OFFSET('Drag coefficient'!$B$8,MATCH(N95,'Drag coefficient'!$B$8:'Drag coefficient'!$B$33,1)-1,0,2))</f>
        <v>0.5279987038582564</v>
      </c>
      <c r="P95" s="15">
        <f ca="1">FORECAST(N95,OFFSET('Drag coefficient'!$D$8,MATCH(N95,'Drag coefficient'!$B$8:'Drag coefficient'!$B$33,1)-1,0,2),OFFSET('Drag coefficient'!$B$8,MATCH(N95,'Drag coefficient'!$B$8:'Drag coefficient'!$B$33,1)-1,0,2))</f>
        <v>0.4639992223149538</v>
      </c>
      <c r="Q95" s="88">
        <f t="shared" si="23"/>
        <v>0.5279987038582564</v>
      </c>
      <c r="R95" s="3">
        <f t="shared" si="36"/>
        <v>1227.722972657801</v>
      </c>
      <c r="S95" s="4">
        <f t="shared" si="30"/>
        <v>0.3575319585192436</v>
      </c>
      <c r="T95" s="4">
        <f t="shared" si="31"/>
        <v>9.819529015950167</v>
      </c>
    </row>
    <row r="96" spans="2:20" ht="12.75">
      <c r="B96" s="4">
        <f t="shared" si="32"/>
        <v>3.949999999999994</v>
      </c>
      <c r="C96" s="15">
        <f t="shared" si="24"/>
        <v>0</v>
      </c>
      <c r="D96" s="3">
        <f t="shared" si="25"/>
        <v>0</v>
      </c>
      <c r="E96" s="15">
        <f t="shared" si="26"/>
        <v>0.07</v>
      </c>
      <c r="F96" s="3">
        <f t="shared" si="37"/>
        <v>-14.927128423367932</v>
      </c>
      <c r="G96" s="3">
        <f t="shared" si="33"/>
        <v>-0.5216236924941826</v>
      </c>
      <c r="H96" s="3">
        <f t="shared" si="34"/>
        <v>44.51387437414262</v>
      </c>
      <c r="I96" s="4">
        <f t="shared" si="35"/>
        <v>227.93504948782643</v>
      </c>
      <c r="J96" s="4">
        <f t="shared" si="27"/>
        <v>747.8161484111456</v>
      </c>
      <c r="K96" s="87">
        <f ca="1">FORECAST(I96,OFFSET('The atmosphere'!$C$6,MATCH(I96,'The atmosphere'!$B$6:'The atmosphere'!$B$39,1)-1,0,2),OFFSET('The atmosphere'!$B$6,MATCH(I96,'The atmosphere'!$B$6:'The atmosphere'!$B$39,1)-1,0,2))</f>
        <v>0.18099030019968088</v>
      </c>
      <c r="L96" s="31">
        <f t="shared" si="28"/>
        <v>1.198403554961638</v>
      </c>
      <c r="M96" s="15">
        <f ca="1">FORECAST(I96,OFFSET('The atmosphere'!$D$6,MATCH(I96,'The atmosphere'!$B$6:'The atmosphere'!$B$39,1)-1,0,2),OFFSET('The atmosphere'!$B$6,MATCH(I96,'The atmosphere'!$B$6:'The atmosphere'!$B$39,1)-1,0,2))</f>
        <v>339.42105330699746</v>
      </c>
      <c r="N96" s="35">
        <f t="shared" si="29"/>
        <v>0.13114647409299324</v>
      </c>
      <c r="O96" s="15">
        <f ca="1">FORECAST(N96,OFFSET('Drag coefficient'!$C$8,MATCH(N96,'Drag coefficient'!$B$8:'Drag coefficient'!$B$33,1)-1,0,2),OFFSET('Drag coefficient'!$B$8,MATCH(N96,'Drag coefficient'!$B$8:'Drag coefficient'!$B$33,1)-1,0,2))</f>
        <v>0.528328028886051</v>
      </c>
      <c r="P96" s="15">
        <f ca="1">FORECAST(N96,OFFSET('Drag coefficient'!$D$8,MATCH(N96,'Drag coefficient'!$B$8:'Drag coefficient'!$B$33,1)-1,0,2),OFFSET('Drag coefficient'!$B$8,MATCH(N96,'Drag coefficient'!$B$8:'Drag coefficient'!$B$33,1)-1,0,2))</f>
        <v>0.46419681733163054</v>
      </c>
      <c r="Q96" s="88">
        <f t="shared" si="23"/>
        <v>0.528328028886051</v>
      </c>
      <c r="R96" s="3">
        <f t="shared" si="36"/>
        <v>1187.3093411203347</v>
      </c>
      <c r="S96" s="4">
        <f t="shared" si="30"/>
        <v>0.345978542954234</v>
      </c>
      <c r="T96" s="4">
        <f t="shared" si="31"/>
        <v>9.819522155348011</v>
      </c>
    </row>
    <row r="97" spans="2:20" ht="12.75">
      <c r="B97" s="4">
        <f t="shared" si="32"/>
        <v>3.999999999999994</v>
      </c>
      <c r="C97" s="15">
        <f t="shared" si="24"/>
        <v>0</v>
      </c>
      <c r="D97" s="3">
        <f t="shared" si="25"/>
        <v>0</v>
      </c>
      <c r="E97" s="15">
        <f t="shared" si="26"/>
        <v>0.07</v>
      </c>
      <c r="F97" s="3">
        <f t="shared" si="37"/>
        <v>-14.762072768979925</v>
      </c>
      <c r="G97" s="3">
        <f t="shared" si="33"/>
        <v>-0.5047984473985652</v>
      </c>
      <c r="H97" s="3">
        <f t="shared" si="34"/>
        <v>43.77577073569362</v>
      </c>
      <c r="I97" s="4">
        <f t="shared" si="35"/>
        <v>230.1238380246111</v>
      </c>
      <c r="J97" s="4">
        <f t="shared" si="27"/>
        <v>754.9971915062848</v>
      </c>
      <c r="K97" s="87">
        <f ca="1">FORECAST(I97,OFFSET('The atmosphere'!$C$6,MATCH(I97,'The atmosphere'!$B$6:'The atmosphere'!$B$39,1)-1,0,2),OFFSET('The atmosphere'!$B$6,MATCH(I97,'The atmosphere'!$B$6:'The atmosphere'!$B$39,1)-1,0,2))</f>
        <v>0.18077798771161274</v>
      </c>
      <c r="L97" s="31">
        <f t="shared" si="28"/>
        <v>1.1981491459292375</v>
      </c>
      <c r="M97" s="15">
        <f ca="1">FORECAST(I97,OFFSET('The atmosphere'!$D$6,MATCH(I97,'The atmosphere'!$B$6:'The atmosphere'!$B$39,1)-1,0,2),OFFSET('The atmosphere'!$B$6,MATCH(I97,'The atmosphere'!$B$6:'The atmosphere'!$B$39,1)-1,0,2))</f>
        <v>339.412517031704</v>
      </c>
      <c r="N97" s="35">
        <f t="shared" si="29"/>
        <v>0.12897512183265944</v>
      </c>
      <c r="O97" s="15">
        <f ca="1">FORECAST(N97,OFFSET('Drag coefficient'!$C$8,MATCH(N97,'Drag coefficient'!$B$8:'Drag coefficient'!$B$33,1)-1,0,2),OFFSET('Drag coefficient'!$B$8,MATCH(N97,'Drag coefficient'!$B$8:'Drag coefficient'!$B$33,1)-1,0,2))</f>
        <v>0.5286537317251011</v>
      </c>
      <c r="P97" s="15">
        <f ca="1">FORECAST(N97,OFFSET('Drag coefficient'!$D$8,MATCH(N97,'Drag coefficient'!$B$8:'Drag coefficient'!$B$33,1)-1,0,2),OFFSET('Drag coefficient'!$B$8,MATCH(N97,'Drag coefficient'!$B$8:'Drag coefficient'!$B$33,1)-1,0,2))</f>
        <v>0.4643922390350606</v>
      </c>
      <c r="Q97" s="88">
        <f t="shared" si="23"/>
        <v>0.5286537317251011</v>
      </c>
      <c r="R97" s="3">
        <f t="shared" si="36"/>
        <v>1148.0174495210329</v>
      </c>
      <c r="S97" s="4">
        <f t="shared" si="30"/>
        <v>0.3347352281426136</v>
      </c>
      <c r="T97" s="4">
        <f t="shared" si="31"/>
        <v>9.819515408511457</v>
      </c>
    </row>
    <row r="98" spans="2:20" ht="12.75">
      <c r="B98" s="4">
        <f t="shared" si="32"/>
        <v>4.049999999999994</v>
      </c>
      <c r="C98" s="15">
        <f t="shared" si="24"/>
        <v>0</v>
      </c>
      <c r="D98" s="3">
        <f t="shared" si="25"/>
        <v>0</v>
      </c>
      <c r="E98" s="15">
        <f t="shared" si="26"/>
        <v>0.07</v>
      </c>
      <c r="F98" s="3">
        <f t="shared" si="37"/>
        <v>-14.601447239120223</v>
      </c>
      <c r="G98" s="3">
        <f t="shared" si="33"/>
        <v>-0.4884247950173519</v>
      </c>
      <c r="H98" s="3">
        <f t="shared" si="34"/>
        <v>43.04569837373761</v>
      </c>
      <c r="I98" s="4">
        <f t="shared" si="35"/>
        <v>232.276122943298</v>
      </c>
      <c r="J98" s="4">
        <f t="shared" si="27"/>
        <v>762.0584724360604</v>
      </c>
      <c r="K98" s="87">
        <f ca="1">FORECAST(I98,OFFSET('The atmosphere'!$C$6,MATCH(I98,'The atmosphere'!$B$6:'The atmosphere'!$B$39,1)-1,0,2),OFFSET('The atmosphere'!$B$6,MATCH(I98,'The atmosphere'!$B$6:'The atmosphere'!$B$39,1)-1,0,2))</f>
        <v>0.18056921607450013</v>
      </c>
      <c r="L98" s="31">
        <f t="shared" si="28"/>
        <v>1.1978990324797423</v>
      </c>
      <c r="M98" s="15">
        <f ca="1">FORECAST(I98,OFFSET('The atmosphere'!$D$6,MATCH(I98,'The atmosphere'!$B$6:'The atmosphere'!$B$39,1)-1,0,2),OFFSET('The atmosphere'!$B$6,MATCH(I98,'The atmosphere'!$B$6:'The atmosphere'!$B$39,1)-1,0,2))</f>
        <v>339.4041231205211</v>
      </c>
      <c r="N98" s="35">
        <f t="shared" si="29"/>
        <v>0.1268272700342307</v>
      </c>
      <c r="O98" s="15">
        <f ca="1">FORECAST(N98,OFFSET('Drag coefficient'!$C$8,MATCH(N98,'Drag coefficient'!$B$8:'Drag coefficient'!$B$33,1)-1,0,2),OFFSET('Drag coefficient'!$B$8,MATCH(N98,'Drag coefficient'!$B$8:'Drag coefficient'!$B$33,1)-1,0,2))</f>
        <v>0.5289759094948654</v>
      </c>
      <c r="P98" s="15">
        <f ca="1">FORECAST(N98,OFFSET('Drag coefficient'!$D$8,MATCH(N98,'Drag coefficient'!$B$8:'Drag coefficient'!$B$33,1)-1,0,2),OFFSET('Drag coefficient'!$B$8,MATCH(N98,'Drag coefficient'!$B$8:'Drag coefficient'!$B$33,1)-1,0,2))</f>
        <v>0.4645855456969192</v>
      </c>
      <c r="Q98" s="88">
        <f t="shared" si="23"/>
        <v>0.5289759094948654</v>
      </c>
      <c r="R98" s="3">
        <f t="shared" si="36"/>
        <v>1109.812813959076</v>
      </c>
      <c r="S98" s="4">
        <f t="shared" si="30"/>
        <v>0.32379285272263314</v>
      </c>
      <c r="T98" s="4">
        <f t="shared" si="31"/>
        <v>9.819508774202346</v>
      </c>
    </row>
    <row r="99" spans="2:20" ht="12.75">
      <c r="B99" s="4">
        <f t="shared" si="32"/>
        <v>4.099999999999993</v>
      </c>
      <c r="C99" s="15">
        <f t="shared" si="24"/>
        <v>0</v>
      </c>
      <c r="D99" s="3">
        <f t="shared" si="25"/>
        <v>0</v>
      </c>
      <c r="E99" s="15">
        <f t="shared" si="26"/>
        <v>0.07</v>
      </c>
      <c r="F99" s="3">
        <f t="shared" si="37"/>
        <v>-14.445120955954248</v>
      </c>
      <c r="G99" s="3">
        <f t="shared" si="33"/>
        <v>-0.4724893940830017</v>
      </c>
      <c r="H99" s="3">
        <f t="shared" si="34"/>
        <v>42.323442325939894</v>
      </c>
      <c r="I99" s="4">
        <f t="shared" si="35"/>
        <v>234.392295059595</v>
      </c>
      <c r="J99" s="4">
        <f t="shared" si="27"/>
        <v>769.001273400371</v>
      </c>
      <c r="K99" s="87">
        <f ca="1">FORECAST(I99,OFFSET('The atmosphere'!$C$6,MATCH(I99,'The atmosphere'!$B$6:'The atmosphere'!$B$39,1)-1,0,2),OFFSET('The atmosphere'!$B$6,MATCH(I99,'The atmosphere'!$B$6:'The atmosphere'!$B$39,1)-1,0,2))</f>
        <v>0.18036394737921932</v>
      </c>
      <c r="L99" s="31">
        <f t="shared" si="28"/>
        <v>1.1976531665434202</v>
      </c>
      <c r="M99" s="15">
        <f ca="1">FORECAST(I99,OFFSET('The atmosphere'!$D$6,MATCH(I99,'The atmosphere'!$B$6:'The atmosphere'!$B$39,1)-1,0,2),OFFSET('The atmosphere'!$B$6,MATCH(I99,'The atmosphere'!$B$6:'The atmosphere'!$B$39,1)-1,0,2))</f>
        <v>339.39587004926756</v>
      </c>
      <c r="N99" s="35">
        <f t="shared" si="29"/>
        <v>0.1247022903366388</v>
      </c>
      <c r="O99" s="15">
        <f ca="1">FORECAST(N99,OFFSET('Drag coefficient'!$C$8,MATCH(N99,'Drag coefficient'!$B$8:'Drag coefficient'!$B$33,1)-1,0,2),OFFSET('Drag coefficient'!$B$8,MATCH(N99,'Drag coefficient'!$B$8:'Drag coefficient'!$B$33,1)-1,0,2))</f>
        <v>0.5292946564495042</v>
      </c>
      <c r="P99" s="15">
        <f ca="1">FORECAST(N99,OFFSET('Drag coefficient'!$D$8,MATCH(N99,'Drag coefficient'!$B$8:'Drag coefficient'!$B$33,1)-1,0,2),OFFSET('Drag coefficient'!$B$8,MATCH(N99,'Drag coefficient'!$B$8:'Drag coefficient'!$B$33,1)-1,0,2))</f>
        <v>0.46477679386970244</v>
      </c>
      <c r="Q99" s="88">
        <f t="shared" si="23"/>
        <v>0.5292946564495042</v>
      </c>
      <c r="R99" s="3">
        <f t="shared" si="36"/>
        <v>1072.6623515832591</v>
      </c>
      <c r="S99" s="4">
        <f t="shared" si="30"/>
        <v>0.31314261701217333</v>
      </c>
      <c r="T99" s="4">
        <f t="shared" si="31"/>
        <v>9.819502251215676</v>
      </c>
    </row>
    <row r="100" spans="2:20" ht="12.75">
      <c r="B100" s="4">
        <f t="shared" si="32"/>
        <v>4.149999999999993</v>
      </c>
      <c r="C100" s="15">
        <f t="shared" si="24"/>
        <v>0</v>
      </c>
      <c r="D100" s="3">
        <f t="shared" si="25"/>
        <v>0</v>
      </c>
      <c r="E100" s="15">
        <f t="shared" si="26"/>
        <v>0.07</v>
      </c>
      <c r="F100" s="3">
        <f t="shared" si="37"/>
        <v>-14.292968208532436</v>
      </c>
      <c r="G100" s="3">
        <f t="shared" si="33"/>
        <v>-0.4569794300236938</v>
      </c>
      <c r="H100" s="3">
        <f t="shared" si="34"/>
        <v>41.608793915513274</v>
      </c>
      <c r="I100" s="4">
        <f t="shared" si="35"/>
        <v>236.47273475537065</v>
      </c>
      <c r="J100" s="4">
        <f t="shared" si="27"/>
        <v>775.8268423674626</v>
      </c>
      <c r="K100" s="87">
        <f ca="1">FORECAST(I100,OFFSET('The atmosphere'!$C$6,MATCH(I100,'The atmosphere'!$B$6:'The atmosphere'!$B$39,1)-1,0,2),OFFSET('The atmosphere'!$B$6,MATCH(I100,'The atmosphere'!$B$6:'The atmosphere'!$B$39,1)-1,0,2))</f>
        <v>0.18016214472872907</v>
      </c>
      <c r="L100" s="31">
        <f t="shared" si="28"/>
        <v>1.1974115013452027</v>
      </c>
      <c r="M100" s="15">
        <f ca="1">FORECAST(I100,OFFSET('The atmosphere'!$D$6,MATCH(I100,'The atmosphere'!$B$6:'The atmosphere'!$B$39,1)-1,0,2),OFFSET('The atmosphere'!$B$6,MATCH(I100,'The atmosphere'!$B$6:'The atmosphere'!$B$39,1)-1,0,2))</f>
        <v>339.387756334454</v>
      </c>
      <c r="N100" s="35">
        <f t="shared" si="29"/>
        <v>0.1225995727273949</v>
      </c>
      <c r="O100" s="15">
        <f ca="1">FORECAST(N100,OFFSET('Drag coefficient'!$C$8,MATCH(N100,'Drag coefficient'!$B$8:'Drag coefficient'!$B$33,1)-1,0,2),OFFSET('Drag coefficient'!$B$8,MATCH(N100,'Drag coefficient'!$B$8:'Drag coefficient'!$B$33,1)-1,0,2))</f>
        <v>0.5296100640908908</v>
      </c>
      <c r="P100" s="15">
        <f ca="1">FORECAST(N100,OFFSET('Drag coefficient'!$D$8,MATCH(N100,'Drag coefficient'!$B$8:'Drag coefficient'!$B$33,1)-1,0,2),OFFSET('Drag coefficient'!$B$8,MATCH(N100,'Drag coefficient'!$B$8:'Drag coefficient'!$B$33,1)-1,0,2))</f>
        <v>0.46496603845453444</v>
      </c>
      <c r="Q100" s="88">
        <f t="shared" si="23"/>
        <v>0.5296100640908908</v>
      </c>
      <c r="R100" s="3">
        <f t="shared" si="36"/>
        <v>1036.534315503681</v>
      </c>
      <c r="S100" s="4">
        <f t="shared" si="30"/>
        <v>0.3027760667993187</v>
      </c>
      <c r="T100" s="4">
        <f t="shared" si="31"/>
        <v>9.819495838378602</v>
      </c>
    </row>
    <row r="101" spans="2:20" ht="12.75">
      <c r="B101" s="4">
        <f t="shared" si="32"/>
        <v>4.199999999999993</v>
      </c>
      <c r="C101" s="15">
        <f t="shared" si="24"/>
        <v>0</v>
      </c>
      <c r="D101" s="3">
        <f t="shared" si="25"/>
        <v>0</v>
      </c>
      <c r="E101" s="15">
        <f t="shared" si="26"/>
        <v>0.07</v>
      </c>
      <c r="F101" s="3">
        <f t="shared" si="37"/>
        <v>-14.144868221226012</v>
      </c>
      <c r="G101" s="3">
        <f t="shared" si="33"/>
        <v>-0.441882591358411</v>
      </c>
      <c r="H101" s="3">
        <f t="shared" si="34"/>
        <v>40.901550504451976</v>
      </c>
      <c r="I101" s="4">
        <f t="shared" si="35"/>
        <v>238.51781228059326</v>
      </c>
      <c r="J101" s="4">
        <f t="shared" si="27"/>
        <v>782.5363940645387</v>
      </c>
      <c r="K101" s="87">
        <f ca="1">FORECAST(I101,OFFSET('The atmosphere'!$C$6,MATCH(I101,'The atmosphere'!$B$6:'The atmosphere'!$B$39,1)-1,0,2),OFFSET('The atmosphere'!$B$6,MATCH(I101,'The atmosphere'!$B$6:'The atmosphere'!$B$39,1)-1,0,2))</f>
        <v>0.17996377220878249</v>
      </c>
      <c r="L101" s="31">
        <f t="shared" si="28"/>
        <v>1.1971739913667732</v>
      </c>
      <c r="M101" s="15">
        <f ca="1">FORECAST(I101,OFFSET('The atmosphere'!$D$6,MATCH(I101,'The atmosphere'!$B$6:'The atmosphere'!$B$39,1)-1,0,2),OFFSET('The atmosphere'!$B$6,MATCH(I101,'The atmosphere'!$B$6:'The atmosphere'!$B$39,1)-1,0,2))</f>
        <v>339.37978053210566</v>
      </c>
      <c r="N101" s="35">
        <f t="shared" si="29"/>
        <v>0.12051852482290898</v>
      </c>
      <c r="O101" s="15">
        <f ca="1">FORECAST(N101,OFFSET('Drag coefficient'!$C$8,MATCH(N101,'Drag coefficient'!$B$8:'Drag coefficient'!$B$33,1)-1,0,2),OFFSET('Drag coefficient'!$B$8,MATCH(N101,'Drag coefficient'!$B$8:'Drag coefficient'!$B$33,1)-1,0,2))</f>
        <v>0.5299222212765636</v>
      </c>
      <c r="P101" s="15">
        <f ca="1">FORECAST(N101,OFFSET('Drag coefficient'!$D$8,MATCH(N101,'Drag coefficient'!$B$8:'Drag coefficient'!$B$33,1)-1,0,2),OFFSET('Drag coefficient'!$B$8,MATCH(N101,'Drag coefficient'!$B$8:'Drag coefficient'!$B$33,1)-1,0,2))</f>
        <v>0.4651533327659381</v>
      </c>
      <c r="Q101" s="88">
        <f t="shared" si="23"/>
        <v>0.5299222212765636</v>
      </c>
      <c r="R101" s="3">
        <f t="shared" si="36"/>
        <v>1001.3982332335466</v>
      </c>
      <c r="S101" s="4">
        <f t="shared" si="30"/>
        <v>0.29268507798358284</v>
      </c>
      <c r="T101" s="4">
        <f t="shared" si="31"/>
        <v>9.819489534549534</v>
      </c>
    </row>
    <row r="102" spans="2:20" ht="12.75">
      <c r="B102" s="4">
        <f t="shared" si="32"/>
        <v>4.249999999999993</v>
      </c>
      <c r="C102" s="15">
        <f t="shared" si="24"/>
        <v>0</v>
      </c>
      <c r="D102" s="3">
        <f t="shared" si="25"/>
        <v>0</v>
      </c>
      <c r="E102" s="15">
        <f t="shared" si="26"/>
        <v>0.07</v>
      </c>
      <c r="F102" s="3">
        <f t="shared" si="37"/>
        <v>-14.000704934315003</v>
      </c>
      <c r="G102" s="3">
        <f t="shared" si="33"/>
        <v>-0.42718704733078505</v>
      </c>
      <c r="H102" s="3">
        <f t="shared" si="34"/>
        <v>40.201515257736226</v>
      </c>
      <c r="I102" s="4">
        <f t="shared" si="35"/>
        <v>240.52788804348006</v>
      </c>
      <c r="J102" s="4">
        <f t="shared" si="27"/>
        <v>789.1311109296906</v>
      </c>
      <c r="K102" s="87">
        <f ca="1">FORECAST(I102,OFFSET('The atmosphere'!$C$6,MATCH(I102,'The atmosphere'!$B$6:'The atmosphere'!$B$39,1)-1,0,2),OFFSET('The atmosphere'!$B$6,MATCH(I102,'The atmosphere'!$B$6:'The atmosphere'!$B$39,1)-1,0,2))</f>
        <v>0.17976879485978245</v>
      </c>
      <c r="L102" s="31">
        <f t="shared" si="28"/>
        <v>1.1969405923101488</v>
      </c>
      <c r="M102" s="15">
        <f ca="1">FORECAST(I102,OFFSET('The atmosphere'!$D$6,MATCH(I102,'The atmosphere'!$B$6:'The atmosphere'!$B$39,1)-1,0,2),OFFSET('The atmosphere'!$B$6,MATCH(I102,'The atmosphere'!$B$6:'The atmosphere'!$B$39,1)-1,0,2))</f>
        <v>339.3719412366304</v>
      </c>
      <c r="N102" s="35">
        <f t="shared" si="29"/>
        <v>0.11845857118077222</v>
      </c>
      <c r="O102" s="15">
        <f ca="1">FORECAST(N102,OFFSET('Drag coefficient'!$C$8,MATCH(N102,'Drag coefficient'!$B$8:'Drag coefficient'!$B$33,1)-1,0,2),OFFSET('Drag coefficient'!$B$8,MATCH(N102,'Drag coefficient'!$B$8:'Drag coefficient'!$B$33,1)-1,0,2))</f>
        <v>0.5302312143228842</v>
      </c>
      <c r="P102" s="15">
        <f ca="1">FORECAST(N102,OFFSET('Drag coefficient'!$D$8,MATCH(N102,'Drag coefficient'!$B$8:'Drag coefficient'!$B$33,1)-1,0,2),OFFSET('Drag coefficient'!$B$8,MATCH(N102,'Drag coefficient'!$B$8:'Drag coefficient'!$B$33,1)-1,0,2))</f>
        <v>0.46533872859373043</v>
      </c>
      <c r="Q102" s="88">
        <f t="shared" si="23"/>
        <v>0.5302312143228842</v>
      </c>
      <c r="R102" s="3">
        <f t="shared" si="36"/>
        <v>967.2248484469284</v>
      </c>
      <c r="S102" s="4">
        <f t="shared" si="30"/>
        <v>0.28286184201804654</v>
      </c>
      <c r="T102" s="4">
        <f t="shared" si="31"/>
        <v>9.819483338617218</v>
      </c>
    </row>
    <row r="103" spans="2:20" ht="12.75">
      <c r="B103" s="4">
        <f t="shared" si="32"/>
        <v>4.299999999999993</v>
      </c>
      <c r="C103" s="15">
        <f t="shared" si="24"/>
        <v>0</v>
      </c>
      <c r="D103" s="3">
        <f t="shared" si="25"/>
        <v>0</v>
      </c>
      <c r="E103" s="15">
        <f t="shared" si="26"/>
        <v>0.07</v>
      </c>
      <c r="F103" s="3">
        <f t="shared" si="37"/>
        <v>-13.860366796017882</v>
      </c>
      <c r="G103" s="3">
        <f t="shared" si="33"/>
        <v>-0.4128814267092642</v>
      </c>
      <c r="H103" s="3">
        <f t="shared" si="34"/>
        <v>39.50849691793533</v>
      </c>
      <c r="I103" s="4">
        <f t="shared" si="35"/>
        <v>242.50331288937682</v>
      </c>
      <c r="J103" s="4">
        <f t="shared" si="27"/>
        <v>795.6121440268541</v>
      </c>
      <c r="K103" s="87">
        <f ca="1">FORECAST(I103,OFFSET('The atmosphere'!$C$6,MATCH(I103,'The atmosphere'!$B$6:'The atmosphere'!$B$39,1)-1,0,2),OFFSET('The atmosphere'!$B$6,MATCH(I103,'The atmosphere'!$B$6:'The atmosphere'!$B$39,1)-1,0,2))</f>
        <v>0.17957717864973047</v>
      </c>
      <c r="L103" s="31">
        <f t="shared" si="28"/>
        <v>1.1967112610626869</v>
      </c>
      <c r="M103" s="15">
        <f ca="1">FORECAST(I103,OFFSET('The atmosphere'!$D$6,MATCH(I103,'The atmosphere'!$B$6:'The atmosphere'!$B$39,1)-1,0,2),OFFSET('The atmosphere'!$B$6,MATCH(I103,'The atmosphere'!$B$6:'The atmosphere'!$B$39,1)-1,0,2))</f>
        <v>339.3642370797314</v>
      </c>
      <c r="N103" s="35">
        <f t="shared" si="29"/>
        <v>0.11641915264233652</v>
      </c>
      <c r="O103" s="15">
        <f ca="1">FORECAST(N103,OFFSET('Drag coefficient'!$C$8,MATCH(N103,'Drag coefficient'!$B$8:'Drag coefficient'!$B$33,1)-1,0,2),OFFSET('Drag coefficient'!$B$8,MATCH(N103,'Drag coefficient'!$B$8:'Drag coefficient'!$B$33,1)-1,0,2))</f>
        <v>0.5305371271036495</v>
      </c>
      <c r="P103" s="15">
        <f ca="1">FORECAST(N103,OFFSET('Drag coefficient'!$D$8,MATCH(N103,'Drag coefficient'!$B$8:'Drag coefficient'!$B$33,1)-1,0,2),OFFSET('Drag coefficient'!$B$8,MATCH(N103,'Drag coefficient'!$B$8:'Drag coefficient'!$B$33,1)-1,0,2))</f>
        <v>0.46552227626218967</v>
      </c>
      <c r="Q103" s="88">
        <f t="shared" si="23"/>
        <v>0.5305371271036495</v>
      </c>
      <c r="R103" s="3">
        <f t="shared" si="36"/>
        <v>933.9860658527904</v>
      </c>
      <c r="S103" s="4">
        <f t="shared" si="30"/>
        <v>0.27329885210590377</v>
      </c>
      <c r="T103" s="4">
        <f t="shared" si="31"/>
        <v>9.81947724949989</v>
      </c>
    </row>
    <row r="104" spans="2:20" ht="12.75">
      <c r="B104" s="4">
        <f t="shared" si="32"/>
        <v>4.3499999999999925</v>
      </c>
      <c r="C104" s="15">
        <f t="shared" si="24"/>
        <v>0</v>
      </c>
      <c r="D104" s="3">
        <f t="shared" si="25"/>
        <v>0</v>
      </c>
      <c r="E104" s="15">
        <f t="shared" si="26"/>
        <v>0.07</v>
      </c>
      <c r="F104" s="3">
        <f t="shared" si="37"/>
        <v>-13.723746565298516</v>
      </c>
      <c r="G104" s="3">
        <f t="shared" si="33"/>
        <v>-0.3989547976858834</v>
      </c>
      <c r="H104" s="3">
        <f t="shared" si="34"/>
        <v>38.822309589670404</v>
      </c>
      <c r="I104" s="4">
        <f t="shared" si="35"/>
        <v>244.44442836886034</v>
      </c>
      <c r="J104" s="4">
        <f t="shared" si="27"/>
        <v>801.9806139254081</v>
      </c>
      <c r="K104" s="87">
        <f ca="1">FORECAST(I104,OFFSET('The atmosphere'!$C$6,MATCH(I104,'The atmosphere'!$B$6:'The atmosphere'!$B$39,1)-1,0,2),OFFSET('The atmosphere'!$B$6,MATCH(I104,'The atmosphere'!$B$6:'The atmosphere'!$B$39,1)-1,0,2))</f>
        <v>0.17938889044822057</v>
      </c>
      <c r="L104" s="31">
        <f t="shared" si="28"/>
        <v>1.1964859556634546</v>
      </c>
      <c r="M104" s="15">
        <f ca="1">FORECAST(I104,OFFSET('The atmosphere'!$D$6,MATCH(I104,'The atmosphere'!$B$6:'The atmosphere'!$B$39,1)-1,0,2),OFFSET('The atmosphere'!$B$6,MATCH(I104,'The atmosphere'!$B$6:'The atmosphere'!$B$39,1)-1,0,2))</f>
        <v>339.35666672936145</v>
      </c>
      <c r="N104" s="35">
        <f t="shared" si="29"/>
        <v>0.11439972570402272</v>
      </c>
      <c r="O104" s="15">
        <f ca="1">FORECAST(N104,OFFSET('Drag coefficient'!$C$8,MATCH(N104,'Drag coefficient'!$B$8:'Drag coefficient'!$B$33,1)-1,0,2),OFFSET('Drag coefficient'!$B$8,MATCH(N104,'Drag coefficient'!$B$8:'Drag coefficient'!$B$33,1)-1,0,2))</f>
        <v>0.5308400411443966</v>
      </c>
      <c r="P104" s="15">
        <f ca="1">FORECAST(N104,OFFSET('Drag coefficient'!$D$8,MATCH(N104,'Drag coefficient'!$B$8:'Drag coefficient'!$B$33,1)-1,0,2),OFFSET('Drag coefficient'!$B$8,MATCH(N104,'Drag coefficient'!$B$8:'Drag coefficient'!$B$33,1)-1,0,2))</f>
        <v>0.4657040246866379</v>
      </c>
      <c r="Q104" s="88">
        <f t="shared" si="23"/>
        <v>0.5308400411443966</v>
      </c>
      <c r="R104" s="3">
        <f t="shared" si="36"/>
        <v>901.6548989989985</v>
      </c>
      <c r="S104" s="4">
        <f t="shared" si="30"/>
        <v>0.2639888901079276</v>
      </c>
      <c r="T104" s="4">
        <f t="shared" si="31"/>
        <v>9.81947126614445</v>
      </c>
    </row>
    <row r="105" spans="2:20" ht="12.75">
      <c r="B105" s="4">
        <f t="shared" si="32"/>
        <v>4.399999999999992</v>
      </c>
      <c r="C105" s="15">
        <f t="shared" si="24"/>
        <v>0</v>
      </c>
      <c r="D105" s="3">
        <f t="shared" si="25"/>
        <v>0</v>
      </c>
      <c r="E105" s="15">
        <f t="shared" si="26"/>
        <v>0.07</v>
      </c>
      <c r="F105" s="3">
        <f t="shared" si="37"/>
        <v>-13.59074112482913</v>
      </c>
      <c r="G105" s="3">
        <f t="shared" si="33"/>
        <v>-0.38539664881030866</v>
      </c>
      <c r="H105" s="3">
        <f t="shared" si="34"/>
        <v>38.142772533428946</v>
      </c>
      <c r="I105" s="4">
        <f t="shared" si="35"/>
        <v>246.35156699553178</v>
      </c>
      <c r="J105" s="4">
        <f t="shared" si="27"/>
        <v>808.2376115459505</v>
      </c>
      <c r="K105" s="87">
        <f ca="1">FORECAST(I105,OFFSET('The atmosphere'!$C$6,MATCH(I105,'The atmosphere'!$B$6:'The atmosphere'!$B$39,1)-1,0,2),OFFSET('The atmosphere'!$B$6,MATCH(I105,'The atmosphere'!$B$6:'The atmosphere'!$B$39,1)-1,0,2))</f>
        <v>0.17920389800143344</v>
      </c>
      <c r="L105" s="31">
        <f t="shared" si="28"/>
        <v>1.1962646352709017</v>
      </c>
      <c r="M105" s="15">
        <f ca="1">FORECAST(I105,OFFSET('The atmosphere'!$D$6,MATCH(I105,'The atmosphere'!$B$6:'The atmosphere'!$B$39,1)-1,0,2),OFFSET('The atmosphere'!$B$6,MATCH(I105,'The atmosphere'!$B$6:'The atmosphere'!$B$39,1)-1,0,2))</f>
        <v>339.3492288887174</v>
      </c>
      <c r="N105" s="35">
        <f t="shared" si="29"/>
        <v>0.11239976191587896</v>
      </c>
      <c r="O105" s="15">
        <f ca="1">FORECAST(N105,OFFSET('Drag coefficient'!$C$8,MATCH(N105,'Drag coefficient'!$B$8:'Drag coefficient'!$B$33,1)-1,0,2),OFFSET('Drag coefficient'!$B$8,MATCH(N105,'Drag coefficient'!$B$8:'Drag coefficient'!$B$33,1)-1,0,2))</f>
        <v>0.5311400357126181</v>
      </c>
      <c r="P105" s="15">
        <f ca="1">FORECAST(N105,OFFSET('Drag coefficient'!$D$8,MATCH(N105,'Drag coefficient'!$B$8:'Drag coefficient'!$B$33,1)-1,0,2),OFFSET('Drag coefficient'!$B$8,MATCH(N105,'Drag coefficient'!$B$8:'Drag coefficient'!$B$33,1)-1,0,2))</f>
        <v>0.46588402142757085</v>
      </c>
      <c r="Q105" s="88">
        <f t="shared" si="23"/>
        <v>0.5311400357126181</v>
      </c>
      <c r="R105" s="3">
        <f t="shared" si="36"/>
        <v>870.2054208324467</v>
      </c>
      <c r="S105" s="4">
        <f t="shared" si="30"/>
        <v>0.2549250141201564</v>
      </c>
      <c r="T105" s="4">
        <f t="shared" si="31"/>
        <v>9.819465387525653</v>
      </c>
    </row>
    <row r="106" spans="2:20" ht="12.75">
      <c r="B106" s="4">
        <f t="shared" si="32"/>
        <v>4.449999999999992</v>
      </c>
      <c r="C106" s="15">
        <f t="shared" si="24"/>
        <v>0</v>
      </c>
      <c r="D106" s="3">
        <f t="shared" si="25"/>
        <v>0</v>
      </c>
      <c r="E106" s="15">
        <f t="shared" si="26"/>
        <v>0.07</v>
      </c>
      <c r="F106" s="3">
        <f t="shared" si="37"/>
        <v>-13.461251303527888</v>
      </c>
      <c r="G106" s="3">
        <f t="shared" si="33"/>
        <v>-0.3721968708998866</v>
      </c>
      <c r="H106" s="3">
        <f t="shared" si="34"/>
        <v>37.46970996825255</v>
      </c>
      <c r="I106" s="4">
        <f t="shared" si="35"/>
        <v>248.22505249394442</v>
      </c>
      <c r="J106" s="4">
        <f t="shared" si="27"/>
        <v>814.3841989737076</v>
      </c>
      <c r="K106" s="87">
        <f ca="1">FORECAST(I106,OFFSET('The atmosphere'!$C$6,MATCH(I106,'The atmosphere'!$B$6:'The atmosphere'!$B$39,1)-1,0,2),OFFSET('The atmosphere'!$B$6,MATCH(I106,'The atmosphere'!$B$6:'The atmosphere'!$B$39,1)-1,0,2))</f>
        <v>0.17902216990808742</v>
      </c>
      <c r="L106" s="31">
        <f t="shared" si="28"/>
        <v>1.1960472601317795</v>
      </c>
      <c r="M106" s="15">
        <f ca="1">FORECAST(I106,OFFSET('The atmosphere'!$D$6,MATCH(I106,'The atmosphere'!$B$6:'The atmosphere'!$B$39,1)-1,0,2),OFFSET('The atmosphere'!$B$6,MATCH(I106,'The atmosphere'!$B$6:'The atmosphere'!$B$39,1)-1,0,2))</f>
        <v>339.3419222952736</v>
      </c>
      <c r="N106" s="35">
        <f t="shared" si="29"/>
        <v>0.11041874730599542</v>
      </c>
      <c r="O106" s="15">
        <f ca="1">FORECAST(N106,OFFSET('Drag coefficient'!$C$8,MATCH(N106,'Drag coefficient'!$B$8:'Drag coefficient'!$B$33,1)-1,0,2),OFFSET('Drag coefficient'!$B$8,MATCH(N106,'Drag coefficient'!$B$8:'Drag coefficient'!$B$33,1)-1,0,2))</f>
        <v>0.5314371879041007</v>
      </c>
      <c r="P106" s="15">
        <f ca="1">FORECAST(N106,OFFSET('Drag coefficient'!$D$8,MATCH(N106,'Drag coefficient'!$B$8:'Drag coefficient'!$B$33,1)-1,0,2),OFFSET('Drag coefficient'!$B$8,MATCH(N106,'Drag coefficient'!$B$8:'Drag coefficient'!$B$33,1)-1,0,2))</f>
        <v>0.46606231274246035</v>
      </c>
      <c r="Q106" s="88">
        <f t="shared" si="23"/>
        <v>0.5314371879041007</v>
      </c>
      <c r="R106" s="3">
        <f t="shared" si="36"/>
        <v>839.6127168529482</v>
      </c>
      <c r="S106" s="4">
        <f t="shared" si="30"/>
        <v>0.24610054668370546</v>
      </c>
      <c r="T106" s="4">
        <f t="shared" si="31"/>
        <v>9.819459612645366</v>
      </c>
    </row>
    <row r="107" spans="2:20" ht="12.75">
      <c r="B107" s="4">
        <f t="shared" si="32"/>
        <v>4.499999999999992</v>
      </c>
      <c r="C107" s="15">
        <f t="shared" si="24"/>
        <v>0</v>
      </c>
      <c r="D107" s="3">
        <f t="shared" si="25"/>
        <v>0</v>
      </c>
      <c r="E107" s="15">
        <f t="shared" si="26"/>
        <v>0.07</v>
      </c>
      <c r="F107" s="3">
        <f t="shared" si="37"/>
        <v>-13.335181708126871</v>
      </c>
      <c r="G107" s="3">
        <f t="shared" si="33"/>
        <v>-0.35934573987022134</v>
      </c>
      <c r="H107" s="3">
        <f t="shared" si="34"/>
        <v>36.80295088284621</v>
      </c>
      <c r="I107" s="4">
        <f t="shared" si="35"/>
        <v>250.06520003808672</v>
      </c>
      <c r="J107" s="4">
        <f t="shared" si="27"/>
        <v>820.421410240956</v>
      </c>
      <c r="K107" s="87">
        <f ca="1">FORECAST(I107,OFFSET('The atmosphere'!$C$6,MATCH(I107,'The atmosphere'!$B$6:'The atmosphere'!$B$39,1)-1,0,2),OFFSET('The atmosphere'!$B$6,MATCH(I107,'The atmosphere'!$B$6:'The atmosphere'!$B$39,1)-1,0,2))</f>
        <v>0.17884367559630562</v>
      </c>
      <c r="L107" s="31">
        <f t="shared" si="28"/>
        <v>1.1958337915512542</v>
      </c>
      <c r="M107" s="15">
        <f ca="1">FORECAST(I107,OFFSET('The atmosphere'!$D$6,MATCH(I107,'The atmosphere'!$B$6:'The atmosphere'!$B$39,1)-1,0,2),OFFSET('The atmosphere'!$B$6,MATCH(I107,'The atmosphere'!$B$6:'The atmosphere'!$B$39,1)-1,0,2))</f>
        <v>339.33474571985147</v>
      </c>
      <c r="N107" s="35">
        <f t="shared" si="29"/>
        <v>0.10845618182946126</v>
      </c>
      <c r="O107" s="15">
        <f ca="1">FORECAST(N107,OFFSET('Drag coefficient'!$C$8,MATCH(N107,'Drag coefficient'!$B$8:'Drag coefficient'!$B$33,1)-1,0,2),OFFSET('Drag coefficient'!$B$8,MATCH(N107,'Drag coefficient'!$B$8:'Drag coefficient'!$B$33,1)-1,0,2))</f>
        <v>0.5317315727255808</v>
      </c>
      <c r="P107" s="15">
        <f ca="1">FORECAST(N107,OFFSET('Drag coefficient'!$D$8,MATCH(N107,'Drag coefficient'!$B$8:'Drag coefficient'!$B$33,1)-1,0,2),OFFSET('Drag coefficient'!$B$8,MATCH(N107,'Drag coefficient'!$B$8:'Drag coefficient'!$B$33,1)-1,0,2))</f>
        <v>0.46623894363534846</v>
      </c>
      <c r="Q107" s="88">
        <f t="shared" si="23"/>
        <v>0.5317315727255808</v>
      </c>
      <c r="R107" s="3">
        <f t="shared" si="36"/>
        <v>809.8528407092166</v>
      </c>
      <c r="S107" s="4">
        <f t="shared" si="30"/>
        <v>0.2375090635910266</v>
      </c>
      <c r="T107" s="4">
        <f t="shared" si="31"/>
        <v>9.81945394053181</v>
      </c>
    </row>
    <row r="108" spans="2:20" ht="12.75">
      <c r="B108" s="4">
        <f t="shared" si="32"/>
        <v>4.549999999999992</v>
      </c>
      <c r="C108" s="15">
        <f t="shared" si="24"/>
        <v>0</v>
      </c>
      <c r="D108" s="3">
        <f t="shared" si="25"/>
        <v>0</v>
      </c>
      <c r="E108" s="15">
        <f t="shared" si="26"/>
        <v>0.07</v>
      </c>
      <c r="F108" s="3">
        <f t="shared" si="37"/>
        <v>-13.212440563260762</v>
      </c>
      <c r="G108" s="3">
        <f t="shared" si="33"/>
        <v>-0.3468339004343284</v>
      </c>
      <c r="H108" s="3">
        <f t="shared" si="34"/>
        <v>36.14232885468317</v>
      </c>
      <c r="I108" s="4">
        <f t="shared" si="35"/>
        <v>251.87231648082087</v>
      </c>
      <c r="J108" s="4">
        <f t="shared" si="27"/>
        <v>826.3502520797715</v>
      </c>
      <c r="K108" s="87">
        <f ca="1">FORECAST(I108,OFFSET('The atmosphere'!$C$6,MATCH(I108,'The atmosphere'!$B$6:'The atmosphere'!$B$39,1)-1,0,2),OFFSET('The atmosphere'!$B$6,MATCH(I108,'The atmosphere'!$B$6:'The atmosphere'!$B$39,1)-1,0,2))</f>
        <v>0.1786683853013604</v>
      </c>
      <c r="L108" s="31">
        <f t="shared" si="28"/>
        <v>1.19562419186416</v>
      </c>
      <c r="M108" s="15">
        <f ca="1">FORECAST(I108,OFFSET('The atmosphere'!$D$6,MATCH(I108,'The atmosphere'!$B$6:'The atmosphere'!$B$39,1)-1,0,2),OFFSET('The atmosphere'!$B$6,MATCH(I108,'The atmosphere'!$B$6:'The atmosphere'!$B$39,1)-1,0,2))</f>
        <v>339.3276979657248</v>
      </c>
      <c r="N108" s="35">
        <f t="shared" si="29"/>
        <v>0.10651157884062232</v>
      </c>
      <c r="O108" s="15">
        <f ca="1">FORECAST(N108,OFFSET('Drag coefficient'!$C$8,MATCH(N108,'Drag coefficient'!$B$8:'Drag coefficient'!$B$33,1)-1,0,2),OFFSET('Drag coefficient'!$B$8,MATCH(N108,'Drag coefficient'!$B$8:'Drag coefficient'!$B$33,1)-1,0,2))</f>
        <v>0.5320232631739067</v>
      </c>
      <c r="P108" s="15">
        <f ca="1">FORECAST(N108,OFFSET('Drag coefficient'!$D$8,MATCH(N108,'Drag coefficient'!$B$8:'Drag coefficient'!$B$33,1)-1,0,2),OFFSET('Drag coefficient'!$B$8,MATCH(N108,'Drag coefficient'!$B$8:'Drag coefficient'!$B$33,1)-1,0,2))</f>
        <v>0.4664139579043439</v>
      </c>
      <c r="Q108" s="88">
        <f t="shared" si="23"/>
        <v>0.5320232631739067</v>
      </c>
      <c r="R108" s="3">
        <f t="shared" si="36"/>
        <v>780.9027720951706</v>
      </c>
      <c r="S108" s="4">
        <f t="shared" si="30"/>
        <v>0.22914438325518915</v>
      </c>
      <c r="T108" s="4">
        <f t="shared" si="31"/>
        <v>9.819448370238877</v>
      </c>
    </row>
    <row r="109" spans="2:20" ht="12.75">
      <c r="B109" s="4">
        <f t="shared" si="32"/>
        <v>4.599999999999992</v>
      </c>
      <c r="C109" s="15">
        <f t="shared" si="24"/>
        <v>0</v>
      </c>
      <c r="D109" s="3">
        <f t="shared" si="25"/>
        <v>0</v>
      </c>
      <c r="E109" s="15">
        <f t="shared" si="26"/>
        <v>0.07</v>
      </c>
      <c r="F109" s="3">
        <f t="shared" si="37"/>
        <v>-13.092939559598722</v>
      </c>
      <c r="G109" s="3">
        <f t="shared" si="33"/>
        <v>-0.3346523506216841</v>
      </c>
      <c r="H109" s="3">
        <f t="shared" si="34"/>
        <v>35.487681876703235</v>
      </c>
      <c r="I109" s="4">
        <f t="shared" si="35"/>
        <v>253.64670057465602</v>
      </c>
      <c r="J109" s="4">
        <f t="shared" si="27"/>
        <v>832.1717046463486</v>
      </c>
      <c r="K109" s="87">
        <f ca="1">FORECAST(I109,OFFSET('The atmosphere'!$C$6,MATCH(I109,'The atmosphere'!$B$6:'The atmosphere'!$B$39,1)-1,0,2),OFFSET('The atmosphere'!$B$6,MATCH(I109,'The atmosphere'!$B$6:'The atmosphere'!$B$39,1)-1,0,2))</f>
        <v>0.1784962700442584</v>
      </c>
      <c r="L109" s="31">
        <f t="shared" si="28"/>
        <v>1.1954184244073471</v>
      </c>
      <c r="M109" s="15">
        <f ca="1">FORECAST(I109,OFFSET('The atmosphere'!$D$6,MATCH(I109,'The atmosphere'!$B$6:'The atmosphere'!$B$39,1)-1,0,2),OFFSET('The atmosphere'!$B$6,MATCH(I109,'The atmosphere'!$B$6:'The atmosphere'!$B$39,1)-1,0,2))</f>
        <v>339.3207778677588</v>
      </c>
      <c r="N109" s="35">
        <f t="shared" si="29"/>
        <v>0.10458446458746953</v>
      </c>
      <c r="O109" s="15">
        <f ca="1">FORECAST(N109,OFFSET('Drag coefficient'!$C$8,MATCH(N109,'Drag coefficient'!$B$8:'Drag coefficient'!$B$33,1)-1,0,2),OFFSET('Drag coefficient'!$B$8,MATCH(N109,'Drag coefficient'!$B$8:'Drag coefficient'!$B$33,1)-1,0,2))</f>
        <v>0.5323123303118796</v>
      </c>
      <c r="P109" s="15">
        <f ca="1">FORECAST(N109,OFFSET('Drag coefficient'!$D$8,MATCH(N109,'Drag coefficient'!$B$8:'Drag coefficient'!$B$33,1)-1,0,2),OFFSET('Drag coefficient'!$B$8,MATCH(N109,'Drag coefficient'!$B$8:'Drag coefficient'!$B$33,1)-1,0,2))</f>
        <v>0.4665873981871277</v>
      </c>
      <c r="Q109" s="88">
        <f t="shared" si="23"/>
        <v>0.5323123303118796</v>
      </c>
      <c r="R109" s="3">
        <f t="shared" si="36"/>
        <v>752.740376814002</v>
      </c>
      <c r="S109" s="4">
        <f t="shared" si="30"/>
        <v>0.22100055661085413</v>
      </c>
      <c r="T109" s="4">
        <f t="shared" si="31"/>
        <v>9.819442900845416</v>
      </c>
    </row>
    <row r="110" spans="2:20" ht="12.75">
      <c r="B110" s="4">
        <f t="shared" si="32"/>
        <v>4.6499999999999915</v>
      </c>
      <c r="C110" s="15">
        <f t="shared" si="24"/>
        <v>0</v>
      </c>
      <c r="D110" s="3">
        <f t="shared" si="25"/>
        <v>0</v>
      </c>
      <c r="E110" s="15">
        <f t="shared" si="26"/>
        <v>0.07</v>
      </c>
      <c r="F110" s="3">
        <f t="shared" si="37"/>
        <v>-12.976593709571905</v>
      </c>
      <c r="G110" s="3">
        <f t="shared" si="33"/>
        <v>-0.32279242707154987</v>
      </c>
      <c r="H110" s="3">
        <f t="shared" si="34"/>
        <v>34.83885219122464</v>
      </c>
      <c r="I110" s="4">
        <f t="shared" si="35"/>
        <v>255.38864318421724</v>
      </c>
      <c r="J110" s="4">
        <f t="shared" si="27"/>
        <v>837.8867222180754</v>
      </c>
      <c r="K110" s="87">
        <f ca="1">FORECAST(I110,OFFSET('The atmosphere'!$C$6,MATCH(I110,'The atmosphere'!$B$6:'The atmosphere'!$B$39,1)-1,0,2),OFFSET('The atmosphere'!$B$6,MATCH(I110,'The atmosphere'!$B$6:'The atmosphere'!$B$39,1)-1,0,2))</f>
        <v>0.17832730161113095</v>
      </c>
      <c r="L110" s="31">
        <f t="shared" si="28"/>
        <v>1.1952164534930785</v>
      </c>
      <c r="M110" s="15">
        <f ca="1">FORECAST(I110,OFFSET('The atmosphere'!$D$6,MATCH(I110,'The atmosphere'!$B$6:'The atmosphere'!$B$39,1)-1,0,2),OFFSET('The atmosphere'!$B$6,MATCH(I110,'The atmosphere'!$B$6:'The atmosphere'!$B$39,1)-1,0,2))</f>
        <v>339.3139842915815</v>
      </c>
      <c r="N110" s="35">
        <f t="shared" si="29"/>
        <v>0.10267437772705144</v>
      </c>
      <c r="O110" s="15">
        <f ca="1">FORECAST(N110,OFFSET('Drag coefficient'!$C$8,MATCH(N110,'Drag coefficient'!$B$8:'Drag coefficient'!$B$33,1)-1,0,2),OFFSET('Drag coefficient'!$B$8,MATCH(N110,'Drag coefficient'!$B$8:'Drag coefficient'!$B$33,1)-1,0,2))</f>
        <v>0.5325988433409423</v>
      </c>
      <c r="P110" s="15">
        <f ca="1">FORECAST(N110,OFFSET('Drag coefficient'!$D$8,MATCH(N110,'Drag coefficient'!$B$8:'Drag coefficient'!$B$33,1)-1,0,2),OFFSET('Drag coefficient'!$B$8,MATCH(N110,'Drag coefficient'!$B$8:'Drag coefficient'!$B$33,1)-1,0,2))</f>
        <v>0.46675930600456533</v>
      </c>
      <c r="Q110" s="88">
        <f t="shared" si="23"/>
        <v>0.5325988433409423</v>
      </c>
      <c r="R110" s="3">
        <f t="shared" si="36"/>
        <v>725.3443688859892</v>
      </c>
      <c r="S110" s="4">
        <f t="shared" si="30"/>
        <v>0.21307185751756408</v>
      </c>
      <c r="T110" s="4">
        <f t="shared" si="31"/>
        <v>9.81943753145462</v>
      </c>
    </row>
    <row r="111" spans="2:20" ht="12.75">
      <c r="B111" s="4">
        <f t="shared" si="32"/>
        <v>4.699999999999991</v>
      </c>
      <c r="C111" s="15">
        <f t="shared" si="24"/>
        <v>0</v>
      </c>
      <c r="D111" s="3">
        <f t="shared" si="25"/>
        <v>0</v>
      </c>
      <c r="E111" s="15">
        <f t="shared" si="26"/>
        <v>0.07</v>
      </c>
      <c r="F111" s="3">
        <f t="shared" si="37"/>
        <v>-12.863321210276963</v>
      </c>
      <c r="G111" s="3">
        <f t="shared" si="33"/>
        <v>-0.3112457910577944</v>
      </c>
      <c r="H111" s="3">
        <f t="shared" si="34"/>
        <v>34.19568613071079</v>
      </c>
      <c r="I111" s="4">
        <f t="shared" si="35"/>
        <v>257.0984274907528</v>
      </c>
      <c r="J111" s="4">
        <f t="shared" si="27"/>
        <v>843.4962338644864</v>
      </c>
      <c r="K111" s="87">
        <f ca="1">FORECAST(I111,OFFSET('The atmosphere'!$C$6,MATCH(I111,'The atmosphere'!$B$6:'The atmosphere'!$B$39,1)-1,0,2),OFFSET('The atmosphere'!$B$6,MATCH(I111,'The atmosphere'!$B$6:'The atmosphere'!$B$39,1)-1,0,2))</f>
        <v>0.178161452533397</v>
      </c>
      <c r="L111" s="31">
        <f t="shared" si="28"/>
        <v>1.1950182443834274</v>
      </c>
      <c r="M111" s="15">
        <f ca="1">FORECAST(I111,OFFSET('The atmosphere'!$D$6,MATCH(I111,'The atmosphere'!$B$6:'The atmosphere'!$B$39,1)-1,0,2),OFFSET('The atmosphere'!$B$6,MATCH(I111,'The atmosphere'!$B$6:'The atmosphere'!$B$39,1)-1,0,2))</f>
        <v>339.30731613278607</v>
      </c>
      <c r="N111" s="35">
        <f t="shared" si="29"/>
        <v>0.10078086886086622</v>
      </c>
      <c r="O111" s="15">
        <f ca="1">FORECAST(N111,OFFSET('Drag coefficient'!$C$8,MATCH(N111,'Drag coefficient'!$B$8:'Drag coefficient'!$B$33,1)-1,0,2),OFFSET('Drag coefficient'!$B$8,MATCH(N111,'Drag coefficient'!$B$8:'Drag coefficient'!$B$33,1)-1,0,2))</f>
        <v>0.5328828696708701</v>
      </c>
      <c r="P111" s="15">
        <f ca="1">FORECAST(N111,OFFSET('Drag coefficient'!$D$8,MATCH(N111,'Drag coefficient'!$B$8:'Drag coefficient'!$B$33,1)-1,0,2),OFFSET('Drag coefficient'!$B$8,MATCH(N111,'Drag coefficient'!$B$8:'Drag coefficient'!$B$33,1)-1,0,2))</f>
        <v>0.466929721802522</v>
      </c>
      <c r="Q111" s="88">
        <f t="shared" si="23"/>
        <v>0.5328828696708701</v>
      </c>
      <c r="R111" s="3">
        <f t="shared" si="36"/>
        <v>698.6942745839893</v>
      </c>
      <c r="S111" s="4">
        <f t="shared" si="30"/>
        <v>0.20535277363779397</v>
      </c>
      <c r="T111" s="4">
        <f t="shared" si="31"/>
        <v>9.819432261193356</v>
      </c>
    </row>
    <row r="112" spans="2:20" ht="12.75">
      <c r="B112" s="4">
        <f t="shared" si="32"/>
        <v>4.749999999999991</v>
      </c>
      <c r="C112" s="15">
        <f t="shared" si="24"/>
        <v>0</v>
      </c>
      <c r="D112" s="3">
        <f t="shared" si="25"/>
        <v>0</v>
      </c>
      <c r="E112" s="15">
        <f t="shared" si="26"/>
        <v>0.07</v>
      </c>
      <c r="F112" s="3">
        <f t="shared" si="37"/>
        <v>-12.753043313161841</v>
      </c>
      <c r="G112" s="3">
        <f t="shared" si="33"/>
        <v>-0.3000044152050807</v>
      </c>
      <c r="H112" s="3">
        <f t="shared" si="34"/>
        <v>33.5580339650527</v>
      </c>
      <c r="I112" s="4">
        <f t="shared" si="35"/>
        <v>258.7763291890054</v>
      </c>
      <c r="J112" s="4">
        <f t="shared" si="27"/>
        <v>849.0011440931646</v>
      </c>
      <c r="K112" s="87">
        <f ca="1">FORECAST(I112,OFFSET('The atmosphere'!$C$6,MATCH(I112,'The atmosphere'!$B$6:'The atmosphere'!$B$39,1)-1,0,2),OFFSET('The atmosphere'!$B$6,MATCH(I112,'The atmosphere'!$B$6:'The atmosphere'!$B$39,1)-1,0,2))</f>
        <v>0.1779986960686665</v>
      </c>
      <c r="L112" s="31">
        <f t="shared" si="28"/>
        <v>1.1948237632656422</v>
      </c>
      <c r="M112" s="15">
        <f ca="1">FORECAST(I112,OFFSET('The atmosphere'!$D$6,MATCH(I112,'The atmosphere'!$B$6:'The atmosphere'!$B$39,1)-1,0,2),OFFSET('The atmosphere'!$B$6,MATCH(I112,'The atmosphere'!$B$6:'The atmosphere'!$B$39,1)-1,0,2))</f>
        <v>339.30077231616286</v>
      </c>
      <c r="N112" s="35">
        <f t="shared" si="29"/>
        <v>0.09890350008924556</v>
      </c>
      <c r="O112" s="15">
        <f ca="1">FORECAST(N112,OFFSET('Drag coefficient'!$C$8,MATCH(N112,'Drag coefficient'!$B$8:'Drag coefficient'!$B$33,1)-1,0,2),OFFSET('Drag coefficient'!$B$8,MATCH(N112,'Drag coefficient'!$B$8:'Drag coefficient'!$B$33,1)-1,0,2))</f>
        <v>0.5331644749866132</v>
      </c>
      <c r="P112" s="15">
        <f ca="1">FORECAST(N112,OFFSET('Drag coefficient'!$D$8,MATCH(N112,'Drag coefficient'!$B$8:'Drag coefficient'!$B$33,1)-1,0,2),OFFSET('Drag coefficient'!$B$8,MATCH(N112,'Drag coefficient'!$B$8:'Drag coefficient'!$B$33,1)-1,0,2))</f>
        <v>0.4670986849919678</v>
      </c>
      <c r="Q112" s="88">
        <f t="shared" si="23"/>
        <v>0.5331644749866132</v>
      </c>
      <c r="R112" s="3">
        <f t="shared" si="36"/>
        <v>672.7703982879332</v>
      </c>
      <c r="S112" s="4">
        <f t="shared" si="30"/>
        <v>0.19783799776390557</v>
      </c>
      <c r="T112" s="4">
        <f t="shared" si="31"/>
        <v>9.81942708921158</v>
      </c>
    </row>
    <row r="113" spans="2:20" ht="12.75">
      <c r="B113" s="4">
        <f t="shared" si="32"/>
        <v>4.799999999999991</v>
      </c>
      <c r="C113" s="15">
        <f t="shared" si="24"/>
        <v>0</v>
      </c>
      <c r="D113" s="3">
        <f t="shared" si="25"/>
        <v>0</v>
      </c>
      <c r="E113" s="15">
        <f aca="true" t="shared" si="38" ref="E113:E144">D113+$C$10</f>
        <v>0.07</v>
      </c>
      <c r="F113" s="3">
        <f t="shared" si="37"/>
        <v>-12.645684200124515</v>
      </c>
      <c r="G113" s="3">
        <f t="shared" si="33"/>
        <v>-0.28906057085876813</v>
      </c>
      <c r="H113" s="3">
        <f t="shared" si="34"/>
        <v>32.925749755046475</v>
      </c>
      <c r="I113" s="4">
        <f t="shared" si="35"/>
        <v>260.42261667675774</v>
      </c>
      <c r="J113" s="4">
        <f aca="true" t="shared" si="39" ref="J113:J144">I113*3.28083</f>
        <v>854.4023334716071</v>
      </c>
      <c r="K113" s="87">
        <f ca="1">FORECAST(I113,OFFSET('The atmosphere'!$C$6,MATCH(I113,'The atmosphere'!$B$6:'The atmosphere'!$B$39,1)-1,0,2),OFFSET('The atmosphere'!$B$6,MATCH(I113,'The atmosphere'!$B$6:'The atmosphere'!$B$39,1)-1,0,2))</f>
        <v>0.17783900618235451</v>
      </c>
      <c r="L113" s="31">
        <f aca="true" t="shared" si="40" ref="L113:L144">EXP(K113)</f>
        <v>1.1946329772284292</v>
      </c>
      <c r="M113" s="15">
        <f ca="1">FORECAST(I113,OFFSET('The atmosphere'!$D$6,MATCH(I113,'The atmosphere'!$B$6:'The atmosphere'!$B$39,1)-1,0,2),OFFSET('The atmosphere'!$B$6,MATCH(I113,'The atmosphere'!$B$6:'The atmosphere'!$B$39,1)-1,0,2))</f>
        <v>339.2943517949606</v>
      </c>
      <c r="N113" s="35">
        <f aca="true" t="shared" si="41" ref="N113:N144">ABS(H113/M113)</f>
        <v>0.09704184458379629</v>
      </c>
      <c r="O113" s="15">
        <f ca="1">FORECAST(N113,OFFSET('Drag coefficient'!$C$8,MATCH(N113,'Drag coefficient'!$B$8:'Drag coefficient'!$B$33,1)-1,0,2),OFFSET('Drag coefficient'!$B$8,MATCH(N113,'Drag coefficient'!$B$8:'Drag coefficient'!$B$33,1)-1,0,2))</f>
        <v>0.5334437233124306</v>
      </c>
      <c r="P113" s="15">
        <f ca="1">FORECAST(N113,OFFSET('Drag coefficient'!$D$8,MATCH(N113,'Drag coefficient'!$B$8:'Drag coefficient'!$B$33,1)-1,0,2),OFFSET('Drag coefficient'!$B$8,MATCH(N113,'Drag coefficient'!$B$8:'Drag coefficient'!$B$33,1)-1,0,2))</f>
        <v>0.46726623398745826</v>
      </c>
      <c r="Q113" s="88">
        <f t="shared" si="23"/>
        <v>0.5334437233124306</v>
      </c>
      <c r="R113" s="3">
        <f t="shared" si="36"/>
        <v>647.5537900565122</v>
      </c>
      <c r="S113" s="4">
        <f aca="true" t="shared" si="42" ref="S113:S144">R113*$G$10*Q113</f>
        <v>0.1905224195697296</v>
      </c>
      <c r="T113" s="4">
        <f aca="true" t="shared" si="43" ref="T113:T144">$U$11/($T$11+I113)^2</f>
        <v>9.819422014681749</v>
      </c>
    </row>
    <row r="114" spans="2:20" ht="12.75">
      <c r="B114" s="4">
        <f aca="true" t="shared" si="44" ref="B114:B145">B113+B$10</f>
        <v>4.849999999999991</v>
      </c>
      <c r="C114" s="15">
        <f t="shared" si="24"/>
        <v>0</v>
      </c>
      <c r="D114" s="3">
        <f t="shared" si="25"/>
        <v>0</v>
      </c>
      <c r="E114" s="15">
        <f t="shared" si="38"/>
        <v>0.07</v>
      </c>
      <c r="F114" s="3">
        <f t="shared" si="37"/>
        <v>-12.541170865677886</v>
      </c>
      <c r="G114" s="3">
        <f aca="true" t="shared" si="45" ref="G114:G145">F114/9.81+1</f>
        <v>-0.27840681607317896</v>
      </c>
      <c r="H114" s="3">
        <f aca="true" t="shared" si="46" ref="H114:H145">H113+F114*B$10</f>
        <v>32.29869121176258</v>
      </c>
      <c r="I114" s="4">
        <f aca="true" t="shared" si="47" ref="I114:I145">I113+H114*B$10</f>
        <v>262.0375512373459</v>
      </c>
      <c r="J114" s="4">
        <f t="shared" si="39"/>
        <v>859.7006592260215</v>
      </c>
      <c r="K114" s="87">
        <f ca="1">FORECAST(I114,OFFSET('The atmosphere'!$C$6,MATCH(I114,'The atmosphere'!$B$6:'The atmosphere'!$B$39,1)-1,0,2),OFFSET('The atmosphere'!$B$6,MATCH(I114,'The atmosphere'!$B$6:'The atmosphere'!$B$39,1)-1,0,2))</f>
        <v>0.17768235752997746</v>
      </c>
      <c r="L114" s="31">
        <f t="shared" si="40"/>
        <v>1.1944458542391259</v>
      </c>
      <c r="M114" s="15">
        <f ca="1">FORECAST(I114,OFFSET('The atmosphere'!$D$6,MATCH(I114,'The atmosphere'!$B$6:'The atmosphere'!$B$39,1)-1,0,2),OFFSET('The atmosphere'!$B$6,MATCH(I114,'The atmosphere'!$B$6:'The atmosphere'!$B$39,1)-1,0,2))</f>
        <v>339.2880535501743</v>
      </c>
      <c r="N114" s="35">
        <f t="shared" si="41"/>
        <v>0.09519548617701688</v>
      </c>
      <c r="O114" s="15">
        <f ca="1">FORECAST(N114,OFFSET('Drag coefficient'!$C$8,MATCH(N114,'Drag coefficient'!$B$8:'Drag coefficient'!$B$33,1)-1,0,2),OFFSET('Drag coefficient'!$B$8,MATCH(N114,'Drag coefficient'!$B$8:'Drag coefficient'!$B$33,1)-1,0,2))</f>
        <v>0.5337206770734475</v>
      </c>
      <c r="P114" s="15">
        <f ca="1">FORECAST(N114,OFFSET('Drag coefficient'!$D$8,MATCH(N114,'Drag coefficient'!$B$8:'Drag coefficient'!$B$33,1)-1,0,2),OFFSET('Drag coefficient'!$B$8,MATCH(N114,'Drag coefficient'!$B$8:'Drag coefficient'!$B$33,1)-1,0,2))</f>
        <v>0.4674324062440684</v>
      </c>
      <c r="Q114" s="88">
        <f t="shared" si="23"/>
        <v>0.5337206770734475</v>
      </c>
      <c r="R114" s="3">
        <f t="shared" si="36"/>
        <v>623.0262148206663</v>
      </c>
      <c r="S114" s="4">
        <f t="shared" si="42"/>
        <v>0.18340111776398368</v>
      </c>
      <c r="T114" s="4">
        <f t="shared" si="43"/>
        <v>9.819417036798255</v>
      </c>
    </row>
    <row r="115" spans="2:20" ht="12.75">
      <c r="B115" s="4">
        <f t="shared" si="44"/>
        <v>4.899999999999991</v>
      </c>
      <c r="C115" s="15">
        <f t="shared" si="24"/>
        <v>0</v>
      </c>
      <c r="D115" s="3">
        <f t="shared" si="25"/>
        <v>0</v>
      </c>
      <c r="E115" s="15">
        <f t="shared" si="38"/>
        <v>0.07</v>
      </c>
      <c r="F115" s="3">
        <f t="shared" si="37"/>
        <v>-12.439433004855164</v>
      </c>
      <c r="G115" s="3">
        <f t="shared" si="45"/>
        <v>-0.26803598418503194</v>
      </c>
      <c r="H115" s="3">
        <f t="shared" si="46"/>
        <v>31.67671956151982</v>
      </c>
      <c r="I115" s="4">
        <f t="shared" si="47"/>
        <v>263.62138721542186</v>
      </c>
      <c r="J115" s="4">
        <f t="shared" si="39"/>
        <v>864.8969558179725</v>
      </c>
      <c r="K115" s="87">
        <f ca="1">FORECAST(I115,OFFSET('The atmosphere'!$C$6,MATCH(I115,'The atmosphere'!$B$6:'The atmosphere'!$B$39,1)-1,0,2),OFFSET('The atmosphere'!$B$6,MATCH(I115,'The atmosphere'!$B$6:'The atmosphere'!$B$39,1)-1,0,2))</f>
        <v>0.1775287254401041</v>
      </c>
      <c r="L115" s="31">
        <f t="shared" si="40"/>
        <v>1.1942623631217213</v>
      </c>
      <c r="M115" s="15">
        <f ca="1">FORECAST(I115,OFFSET('The atmosphere'!$D$6,MATCH(I115,'The atmosphere'!$B$6:'The atmosphere'!$B$39,1)-1,0,2),OFFSET('The atmosphere'!$B$6,MATCH(I115,'The atmosphere'!$B$6:'The atmosphere'!$B$39,1)-1,0,2))</f>
        <v>339.28187658985985</v>
      </c>
      <c r="N115" s="35">
        <f t="shared" si="41"/>
        <v>0.09336401896825204</v>
      </c>
      <c r="O115" s="15">
        <f ca="1">FORECAST(N115,OFFSET('Drag coefficient'!$C$8,MATCH(N115,'Drag coefficient'!$B$8:'Drag coefficient'!$B$33,1)-1,0,2),OFFSET('Drag coefficient'!$B$8,MATCH(N115,'Drag coefficient'!$B$8:'Drag coefficient'!$B$33,1)-1,0,2))</f>
        <v>0.5339953971547622</v>
      </c>
      <c r="P115" s="15">
        <f ca="1">FORECAST(N115,OFFSET('Drag coefficient'!$D$8,MATCH(N115,'Drag coefficient'!$B$8:'Drag coefficient'!$B$33,1)-1,0,2),OFFSET('Drag coefficient'!$B$8,MATCH(N115,'Drag coefficient'!$B$8:'Drag coefficient'!$B$33,1)-1,0,2))</f>
        <v>0.46759723829285726</v>
      </c>
      <c r="Q115" s="88">
        <f t="shared" si="23"/>
        <v>0.5339953971547622</v>
      </c>
      <c r="R115" s="3">
        <f t="shared" si="36"/>
        <v>599.1701231094229</v>
      </c>
      <c r="S115" s="4">
        <f t="shared" si="42"/>
        <v>0.17646935262410807</v>
      </c>
      <c r="T115" s="4">
        <f t="shared" si="43"/>
        <v>9.819412154776886</v>
      </c>
    </row>
    <row r="116" spans="2:20" ht="12.75">
      <c r="B116" s="4">
        <f t="shared" si="44"/>
        <v>4.94999999999999</v>
      </c>
      <c r="C116" s="15">
        <f t="shared" si="24"/>
        <v>0</v>
      </c>
      <c r="D116" s="3">
        <f t="shared" si="25"/>
        <v>0</v>
      </c>
      <c r="E116" s="15">
        <f t="shared" si="38"/>
        <v>0.07</v>
      </c>
      <c r="F116" s="3">
        <f t="shared" si="37"/>
        <v>-12.340402906549858</v>
      </c>
      <c r="G116" s="3">
        <f t="shared" si="45"/>
        <v>-0.25794117294086205</v>
      </c>
      <c r="H116" s="3">
        <f t="shared" si="46"/>
        <v>31.059699416192327</v>
      </c>
      <c r="I116" s="4">
        <f t="shared" si="47"/>
        <v>265.1743721862315</v>
      </c>
      <c r="J116" s="4">
        <f t="shared" si="39"/>
        <v>869.9920354997538</v>
      </c>
      <c r="K116" s="87">
        <f ca="1">FORECAST(I116,OFFSET('The atmosphere'!$C$6,MATCH(I116,'The atmosphere'!$B$6:'The atmosphere'!$B$39,1)-1,0,2),OFFSET('The atmosphere'!$B$6,MATCH(I116,'The atmosphere'!$B$6:'The atmosphere'!$B$39,1)-1,0,2))</f>
        <v>0.17737808589793558</v>
      </c>
      <c r="L116" s="31">
        <f t="shared" si="40"/>
        <v>1.194082473535694</v>
      </c>
      <c r="M116" s="15">
        <f ca="1">FORECAST(I116,OFFSET('The atmosphere'!$D$6,MATCH(I116,'The atmosphere'!$B$6:'The atmosphere'!$B$39,1)-1,0,2),OFFSET('The atmosphere'!$B$6,MATCH(I116,'The atmosphere'!$B$6:'The atmosphere'!$B$39,1)-1,0,2))</f>
        <v>339.27581994847367</v>
      </c>
      <c r="N116" s="35">
        <f t="shared" si="41"/>
        <v>0.09154704694519465</v>
      </c>
      <c r="O116" s="15">
        <f ca="1">FORECAST(N116,OFFSET('Drag coefficient'!$C$8,MATCH(N116,'Drag coefficient'!$B$8:'Drag coefficient'!$B$33,1)-1,0,2),OFFSET('Drag coefficient'!$B$8,MATCH(N116,'Drag coefficient'!$B$8:'Drag coefficient'!$B$33,1)-1,0,2))</f>
        <v>0.5342679429582209</v>
      </c>
      <c r="P116" s="15">
        <f ca="1">FORECAST(N116,OFFSET('Drag coefficient'!$D$8,MATCH(N116,'Drag coefficient'!$B$8:'Drag coefficient'!$B$33,1)-1,0,2),OFFSET('Drag coefficient'!$B$8,MATCH(N116,'Drag coefficient'!$B$8:'Drag coefficient'!$B$33,1)-1,0,2))</f>
        <v>0.4677607657749324</v>
      </c>
      <c r="Q116" s="88">
        <f t="shared" si="23"/>
        <v>0.5342679429582209</v>
      </c>
      <c r="R116" s="3">
        <f t="shared" si="36"/>
        <v>575.9686232242077</v>
      </c>
      <c r="S116" s="4">
        <f t="shared" si="42"/>
        <v>0.1697225588903961</v>
      </c>
      <c r="T116" s="4">
        <f t="shared" si="43"/>
        <v>9.819407367854303</v>
      </c>
    </row>
    <row r="117" spans="2:20" ht="12.75">
      <c r="B117" s="4">
        <f t="shared" si="44"/>
        <v>4.99999999999999</v>
      </c>
      <c r="C117" s="15">
        <f t="shared" si="24"/>
        <v>0</v>
      </c>
      <c r="D117" s="3">
        <f t="shared" si="25"/>
        <v>0</v>
      </c>
      <c r="E117" s="15">
        <f t="shared" si="38"/>
        <v>0.07</v>
      </c>
      <c r="F117" s="3">
        <f t="shared" si="37"/>
        <v>-12.244015352002819</v>
      </c>
      <c r="G117" s="3">
        <f t="shared" si="45"/>
        <v>-0.24811573414911492</v>
      </c>
      <c r="H117" s="3">
        <f t="shared" si="46"/>
        <v>30.447498648592187</v>
      </c>
      <c r="I117" s="4">
        <f t="shared" si="47"/>
        <v>266.6967471186611</v>
      </c>
      <c r="J117" s="4">
        <f t="shared" si="39"/>
        <v>874.9866888493169</v>
      </c>
      <c r="K117" s="87">
        <f ca="1">FORECAST(I117,OFFSET('The atmosphere'!$C$6,MATCH(I117,'The atmosphere'!$B$6:'The atmosphere'!$B$39,1)-1,0,2),OFFSET('The atmosphere'!$B$6,MATCH(I117,'The atmosphere'!$B$6:'The atmosphere'!$B$39,1)-1,0,2))</f>
        <v>0.1772304155294899</v>
      </c>
      <c r="L117" s="31">
        <f t="shared" si="40"/>
        <v>1.193906155955634</v>
      </c>
      <c r="M117" s="15">
        <f ca="1">FORECAST(I117,OFFSET('The atmosphere'!$D$6,MATCH(I117,'The atmosphere'!$B$6:'The atmosphere'!$B$39,1)-1,0,2),OFFSET('The atmosphere'!$B$6,MATCH(I117,'The atmosphere'!$B$6:'The atmosphere'!$B$39,1)-1,0,2))</f>
        <v>339.2698826862372</v>
      </c>
      <c r="N117" s="35">
        <f t="shared" si="41"/>
        <v>0.08974418362018467</v>
      </c>
      <c r="O117" s="15">
        <f ca="1">FORECAST(N117,OFFSET('Drag coefficient'!$C$8,MATCH(N117,'Drag coefficient'!$B$8:'Drag coefficient'!$B$33,1)-1,0,2),OFFSET('Drag coefficient'!$B$8,MATCH(N117,'Drag coefficient'!$B$8:'Drag coefficient'!$B$33,1)-1,0,2))</f>
        <v>0.5345383724569723</v>
      </c>
      <c r="P117" s="15">
        <f ca="1">FORECAST(N117,OFFSET('Drag coefficient'!$D$8,MATCH(N117,'Drag coefficient'!$B$8:'Drag coefficient'!$B$33,1)-1,0,2),OFFSET('Drag coefficient'!$B$8,MATCH(N117,'Drag coefficient'!$B$8:'Drag coefficient'!$B$33,1)-1,0,2))</f>
        <v>0.4679230234741833</v>
      </c>
      <c r="Q117" s="88">
        <f t="shared" si="23"/>
        <v>0.5345383724569723</v>
      </c>
      <c r="R117" s="3">
        <f t="shared" si="36"/>
        <v>553.4054547829187</v>
      </c>
      <c r="S117" s="4">
        <f t="shared" si="42"/>
        <v>0.16315633900149895</v>
      </c>
      <c r="T117" s="4">
        <f t="shared" si="43"/>
        <v>9.81940267528753</v>
      </c>
    </row>
    <row r="118" spans="2:20" ht="12.75">
      <c r="B118" s="4">
        <f t="shared" si="44"/>
        <v>5.04999999999999</v>
      </c>
      <c r="C118" s="15">
        <f t="shared" si="24"/>
        <v>0</v>
      </c>
      <c r="D118" s="3">
        <f t="shared" si="25"/>
        <v>0</v>
      </c>
      <c r="E118" s="15">
        <f t="shared" si="38"/>
        <v>0.07</v>
      </c>
      <c r="F118" s="3">
        <f t="shared" si="37"/>
        <v>-12.150207518166086</v>
      </c>
      <c r="G118" s="3">
        <f t="shared" si="45"/>
        <v>-0.2385532638293666</v>
      </c>
      <c r="H118" s="3">
        <f t="shared" si="46"/>
        <v>29.839988272683883</v>
      </c>
      <c r="I118" s="4">
        <f t="shared" si="47"/>
        <v>268.1887465322953</v>
      </c>
      <c r="J118" s="4">
        <f t="shared" si="39"/>
        <v>879.8816852855504</v>
      </c>
      <c r="K118" s="87">
        <f ca="1">FORECAST(I118,OFFSET('The atmosphere'!$C$6,MATCH(I118,'The atmosphere'!$B$6:'The atmosphere'!$B$39,1)-1,0,2),OFFSET('The atmosphere'!$B$6,MATCH(I118,'The atmosphere'!$B$6:'The atmosphere'!$B$39,1)-1,0,2))</f>
        <v>0.1770856915863674</v>
      </c>
      <c r="L118" s="31">
        <f t="shared" si="40"/>
        <v>1.1937333816516167</v>
      </c>
      <c r="M118" s="15">
        <f ca="1">FORECAST(I118,OFFSET('The atmosphere'!$D$6,MATCH(I118,'The atmosphere'!$B$6:'The atmosphere'!$B$39,1)-1,0,2),OFFSET('The atmosphere'!$B$6,MATCH(I118,'The atmosphere'!$B$6:'The atmosphere'!$B$39,1)-1,0,2))</f>
        <v>339.26406388852405</v>
      </c>
      <c r="N118" s="35">
        <f t="shared" si="41"/>
        <v>0.0879550516805952</v>
      </c>
      <c r="O118" s="15">
        <f ca="1">FORECAST(N118,OFFSET('Drag coefficient'!$C$8,MATCH(N118,'Drag coefficient'!$B$8:'Drag coefficient'!$B$33,1)-1,0,2),OFFSET('Drag coefficient'!$B$8,MATCH(N118,'Drag coefficient'!$B$8:'Drag coefficient'!$B$33,1)-1,0,2))</f>
        <v>0.5348067422479108</v>
      </c>
      <c r="P118" s="15">
        <f ca="1">FORECAST(N118,OFFSET('Drag coefficient'!$D$8,MATCH(N118,'Drag coefficient'!$B$8:'Drag coefficient'!$B$33,1)-1,0,2),OFFSET('Drag coefficient'!$B$8,MATCH(N118,'Drag coefficient'!$B$8:'Drag coefficient'!$B$33,1)-1,0,2))</f>
        <v>0.46808404534874637</v>
      </c>
      <c r="Q118" s="88">
        <f t="shared" si="23"/>
        <v>0.5348067422479108</v>
      </c>
      <c r="R118" s="3">
        <f t="shared" si="36"/>
        <v>531.4649635598914</v>
      </c>
      <c r="S118" s="4">
        <f t="shared" si="42"/>
        <v>0.1567664566535141</v>
      </c>
      <c r="T118" s="4">
        <f t="shared" si="43"/>
        <v>9.819398076353488</v>
      </c>
    </row>
    <row r="119" spans="2:20" ht="12.75">
      <c r="B119" s="4">
        <f t="shared" si="44"/>
        <v>5.09999999999999</v>
      </c>
      <c r="C119" s="15">
        <f t="shared" si="24"/>
        <v>0</v>
      </c>
      <c r="D119" s="3">
        <f t="shared" si="25"/>
        <v>0</v>
      </c>
      <c r="E119" s="15">
        <f t="shared" si="38"/>
        <v>0.07</v>
      </c>
      <c r="F119" s="3">
        <f t="shared" si="37"/>
        <v>-12.058918885689405</v>
      </c>
      <c r="G119" s="3">
        <f t="shared" si="45"/>
        <v>-0.22924759283276286</v>
      </c>
      <c r="H119" s="3">
        <f t="shared" si="46"/>
        <v>29.23704232839941</v>
      </c>
      <c r="I119" s="4">
        <f t="shared" si="47"/>
        <v>269.65059864871523</v>
      </c>
      <c r="J119" s="4">
        <f t="shared" si="39"/>
        <v>884.6777735646643</v>
      </c>
      <c r="K119" s="87">
        <f ca="1">FORECAST(I119,OFFSET('The atmosphere'!$C$6,MATCH(I119,'The atmosphere'!$B$6:'The atmosphere'!$B$39,1)-1,0,2),OFFSET('The atmosphere'!$B$6,MATCH(I119,'The atmosphere'!$B$6:'The atmosphere'!$B$39,1)-1,0,2))</f>
        <v>0.17694389193107465</v>
      </c>
      <c r="L119" s="31">
        <f t="shared" si="40"/>
        <v>1.1935641226703033</v>
      </c>
      <c r="M119" s="15">
        <f ca="1">FORECAST(I119,OFFSET('The atmosphere'!$D$6,MATCH(I119,'The atmosphere'!$B$6:'The atmosphere'!$B$39,1)-1,0,2),OFFSET('The atmosphere'!$B$6,MATCH(I119,'The atmosphere'!$B$6:'The atmosphere'!$B$39,1)-1,0,2))</f>
        <v>339.25836266527</v>
      </c>
      <c r="N119" s="35">
        <f t="shared" si="41"/>
        <v>0.08617928265263192</v>
      </c>
      <c r="O119" s="15">
        <f ca="1">FORECAST(N119,OFFSET('Drag coefficient'!$C$8,MATCH(N119,'Drag coefficient'!$B$8:'Drag coefficient'!$B$33,1)-1,0,2),OFFSET('Drag coefficient'!$B$8,MATCH(N119,'Drag coefficient'!$B$8:'Drag coefficient'!$B$33,1)-1,0,2))</f>
        <v>0.5350731076021052</v>
      </c>
      <c r="P119" s="15">
        <f ca="1">FORECAST(N119,OFFSET('Drag coefficient'!$D$8,MATCH(N119,'Drag coefficient'!$B$8:'Drag coefficient'!$B$33,1)-1,0,2),OFFSET('Drag coefficient'!$B$8,MATCH(N119,'Drag coefficient'!$B$8:'Drag coefficient'!$B$33,1)-1,0,2))</f>
        <v>0.46824386456126305</v>
      </c>
      <c r="Q119" s="88">
        <f t="shared" si="23"/>
        <v>0.5350731076021052</v>
      </c>
      <c r="R119" s="3">
        <f t="shared" si="36"/>
        <v>510.13207755238943</v>
      </c>
      <c r="S119" s="4">
        <f t="shared" si="42"/>
        <v>0.15054883066591868</v>
      </c>
      <c r="T119" s="4">
        <f t="shared" si="43"/>
        <v>9.819393570348508</v>
      </c>
    </row>
    <row r="120" spans="2:20" ht="12.75">
      <c r="B120" s="4">
        <f t="shared" si="44"/>
        <v>5.14999999999999</v>
      </c>
      <c r="C120" s="15">
        <f t="shared" si="24"/>
        <v>0</v>
      </c>
      <c r="D120" s="3">
        <f t="shared" si="25"/>
        <v>0</v>
      </c>
      <c r="E120" s="15">
        <f t="shared" si="38"/>
        <v>0.07</v>
      </c>
      <c r="F120" s="3">
        <f t="shared" si="37"/>
        <v>-11.970091151290204</v>
      </c>
      <c r="G120" s="3">
        <f t="shared" si="45"/>
        <v>-0.22019277790929692</v>
      </c>
      <c r="H120" s="3">
        <f t="shared" si="46"/>
        <v>28.6385377708349</v>
      </c>
      <c r="I120" s="4">
        <f t="shared" si="47"/>
        <v>271.08252553725697</v>
      </c>
      <c r="J120" s="4">
        <f t="shared" si="39"/>
        <v>889.3756822583988</v>
      </c>
      <c r="K120" s="87">
        <f ca="1">FORECAST(I120,OFFSET('The atmosphere'!$C$6,MATCH(I120,'The atmosphere'!$B$6:'The atmosphere'!$B$39,1)-1,0,2),OFFSET('The atmosphere'!$B$6,MATCH(I120,'The atmosphere'!$B$6:'The atmosphere'!$B$39,1)-1,0,2))</f>
        <v>0.1768049950228861</v>
      </c>
      <c r="L120" s="31">
        <f t="shared" si="40"/>
        <v>1.1933983518167357</v>
      </c>
      <c r="M120" s="15">
        <f ca="1">FORECAST(I120,OFFSET('The atmosphere'!$D$6,MATCH(I120,'The atmosphere'!$B$6:'The atmosphere'!$B$39,1)-1,0,2),OFFSET('The atmosphere'!$B$6,MATCH(I120,'The atmosphere'!$B$6:'The atmosphere'!$B$39,1)-1,0,2))</f>
        <v>339.2527781504047</v>
      </c>
      <c r="N120" s="35">
        <f t="shared" si="41"/>
        <v>0.08441651657790776</v>
      </c>
      <c r="O120" s="15">
        <f ca="1">FORECAST(N120,OFFSET('Drag coefficient'!$C$8,MATCH(N120,'Drag coefficient'!$B$8:'Drag coefficient'!$B$33,1)-1,0,2),OFFSET('Drag coefficient'!$B$8,MATCH(N120,'Drag coefficient'!$B$8:'Drag coefficient'!$B$33,1)-1,0,2))</f>
        <v>0.5353375225133139</v>
      </c>
      <c r="P120" s="15">
        <f ca="1">FORECAST(N120,OFFSET('Drag coefficient'!$D$8,MATCH(N120,'Drag coefficient'!$B$8:'Drag coefficient'!$B$33,1)-1,0,2),OFFSET('Drag coefficient'!$B$8,MATCH(N120,'Drag coefficient'!$B$8:'Drag coefficient'!$B$33,1)-1,0,2))</f>
        <v>0.4684025135079882</v>
      </c>
      <c r="Q120" s="88">
        <f aca="true" t="shared" si="48" ref="Q120:Q183">O120</f>
        <v>0.5353375225133139</v>
      </c>
      <c r="R120" s="3">
        <f t="shared" si="36"/>
        <v>489.39228420846194</v>
      </c>
      <c r="S120" s="4">
        <f t="shared" si="42"/>
        <v>0.14449952913859856</v>
      </c>
      <c r="T120" s="4">
        <f t="shared" si="43"/>
        <v>9.819389156587894</v>
      </c>
    </row>
    <row r="121" spans="2:20" ht="12.75">
      <c r="B121" s="4">
        <f t="shared" si="44"/>
        <v>5.1999999999999895</v>
      </c>
      <c r="C121" s="15">
        <f aca="true" t="shared" si="49" ref="C121:C184">C120</f>
        <v>0</v>
      </c>
      <c r="D121" s="3">
        <f aca="true" t="shared" si="50" ref="D121:D184">D120</f>
        <v>0</v>
      </c>
      <c r="E121" s="15">
        <f t="shared" si="38"/>
        <v>0.07</v>
      </c>
      <c r="F121" s="3">
        <f t="shared" si="37"/>
        <v>-11.883668144282158</v>
      </c>
      <c r="G121" s="3">
        <f t="shared" si="45"/>
        <v>-0.21138309319899662</v>
      </c>
      <c r="H121" s="3">
        <f t="shared" si="46"/>
        <v>28.044354363620794</v>
      </c>
      <c r="I121" s="4">
        <f t="shared" si="47"/>
        <v>272.484743255438</v>
      </c>
      <c r="J121" s="4">
        <f t="shared" si="39"/>
        <v>893.9761202147386</v>
      </c>
      <c r="K121" s="87">
        <f ca="1">FORECAST(I121,OFFSET('The atmosphere'!$C$6,MATCH(I121,'The atmosphere'!$B$6:'The atmosphere'!$B$39,1)-1,0,2),OFFSET('The atmosphere'!$B$6,MATCH(I121,'The atmosphere'!$B$6:'The atmosphere'!$B$39,1)-1,0,2))</f>
        <v>0.17666897990422253</v>
      </c>
      <c r="L121" s="31">
        <f t="shared" si="40"/>
        <v>1.1932360426368018</v>
      </c>
      <c r="M121" s="15">
        <f ca="1">FORECAST(I121,OFFSET('The atmosphere'!$D$6,MATCH(I121,'The atmosphere'!$B$6:'The atmosphere'!$B$39,1)-1,0,2),OFFSET('The atmosphere'!$B$6,MATCH(I121,'The atmosphere'!$B$6:'The atmosphere'!$B$39,1)-1,0,2))</f>
        <v>339.2473095013038</v>
      </c>
      <c r="N121" s="35">
        <f t="shared" si="41"/>
        <v>0.08266640170218657</v>
      </c>
      <c r="O121" s="15">
        <f ca="1">FORECAST(N121,OFFSET('Drag coefficient'!$C$8,MATCH(N121,'Drag coefficient'!$B$8:'Drag coefficient'!$B$33,1)-1,0,2),OFFSET('Drag coefficient'!$B$8,MATCH(N121,'Drag coefficient'!$B$8:'Drag coefficient'!$B$33,1)-1,0,2))</f>
        <v>0.5356000397446721</v>
      </c>
      <c r="P121" s="15">
        <f ca="1">FORECAST(N121,OFFSET('Drag coefficient'!$D$8,MATCH(N121,'Drag coefficient'!$B$8:'Drag coefficient'!$B$33,1)-1,0,2),OFFSET('Drag coefficient'!$B$8,MATCH(N121,'Drag coefficient'!$B$8:'Drag coefficient'!$B$33,1)-1,0,2))</f>
        <v>0.4685600238468032</v>
      </c>
      <c r="Q121" s="88">
        <f t="shared" si="48"/>
        <v>0.5356000397446721</v>
      </c>
      <c r="R121" s="3">
        <f t="shared" si="36"/>
        <v>469.231608754946</v>
      </c>
      <c r="S121" s="4">
        <f t="shared" si="42"/>
        <v>0.13861476388514626</v>
      </c>
      <c r="T121" s="4">
        <f t="shared" si="43"/>
        <v>9.819384834405486</v>
      </c>
    </row>
    <row r="122" spans="2:20" ht="12.75">
      <c r="B122" s="4">
        <f t="shared" si="44"/>
        <v>5.249999999999989</v>
      </c>
      <c r="C122" s="15">
        <f t="shared" si="49"/>
        <v>0</v>
      </c>
      <c r="D122" s="3">
        <f t="shared" si="50"/>
        <v>0</v>
      </c>
      <c r="E122" s="15">
        <f t="shared" si="38"/>
        <v>0.07</v>
      </c>
      <c r="F122" s="3">
        <f t="shared" si="37"/>
        <v>-11.799595747050432</v>
      </c>
      <c r="G122" s="3">
        <f t="shared" si="45"/>
        <v>-0.2028130221254263</v>
      </c>
      <c r="H122" s="3">
        <f t="shared" si="46"/>
        <v>27.454374576268272</v>
      </c>
      <c r="I122" s="4">
        <f t="shared" si="47"/>
        <v>273.8574619842514</v>
      </c>
      <c r="J122" s="4">
        <f t="shared" si="39"/>
        <v>898.4797770017916</v>
      </c>
      <c r="K122" s="87">
        <f ca="1">FORECAST(I122,OFFSET('The atmosphere'!$C$6,MATCH(I122,'The atmosphere'!$B$6:'The atmosphere'!$B$39,1)-1,0,2),OFFSET('The atmosphere'!$B$6,MATCH(I122,'The atmosphere'!$B$6:'The atmosphere'!$B$39,1)-1,0,2))</f>
        <v>0.17653582618752764</v>
      </c>
      <c r="L122" s="31">
        <f t="shared" si="40"/>
        <v>1.1930771694003461</v>
      </c>
      <c r="M122" s="15">
        <f ca="1">FORECAST(I122,OFFSET('The atmosphere'!$D$6,MATCH(I122,'The atmosphere'!$B$6:'The atmosphere'!$B$39,1)-1,0,2),OFFSET('The atmosphere'!$B$6,MATCH(I122,'The atmosphere'!$B$6:'The atmosphere'!$B$39,1)-1,0,2))</f>
        <v>339.2419558982614</v>
      </c>
      <c r="N122" s="35">
        <f t="shared" si="41"/>
        <v>0.08092859417572111</v>
      </c>
      <c r="O122" s="15">
        <f ca="1">FORECAST(N122,OFFSET('Drag coefficient'!$C$8,MATCH(N122,'Drag coefficient'!$B$8:'Drag coefficient'!$B$33,1)-1,0,2),OFFSET('Drag coefficient'!$B$8,MATCH(N122,'Drag coefficient'!$B$8:'Drag coefficient'!$B$33,1)-1,0,2))</f>
        <v>0.5358607108736418</v>
      </c>
      <c r="P122" s="15">
        <f ca="1">FORECAST(N122,OFFSET('Drag coefficient'!$D$8,MATCH(N122,'Drag coefficient'!$B$8:'Drag coefficient'!$B$33,1)-1,0,2),OFFSET('Drag coefficient'!$B$8,MATCH(N122,'Drag coefficient'!$B$8:'Drag coefficient'!$B$33,1)-1,0,2))</f>
        <v>0.46871642652418505</v>
      </c>
      <c r="Q122" s="88">
        <f t="shared" si="48"/>
        <v>0.5358607108736418</v>
      </c>
      <c r="R122" s="3">
        <f t="shared" si="36"/>
        <v>449.63659356806386</v>
      </c>
      <c r="S122" s="4">
        <f t="shared" si="42"/>
        <v>0.13289088512846867</v>
      </c>
      <c r="T122" s="4">
        <f t="shared" si="43"/>
        <v>9.819380603153244</v>
      </c>
    </row>
    <row r="123" spans="2:20" ht="12.75">
      <c r="B123" s="4">
        <f t="shared" si="44"/>
        <v>5.299999999999989</v>
      </c>
      <c r="C123" s="15">
        <f t="shared" si="49"/>
        <v>0</v>
      </c>
      <c r="D123" s="3">
        <f t="shared" si="50"/>
        <v>0</v>
      </c>
      <c r="E123" s="15">
        <f t="shared" si="38"/>
        <v>0.07</v>
      </c>
      <c r="F123" s="3">
        <f t="shared" si="37"/>
        <v>-11.717821819274224</v>
      </c>
      <c r="G123" s="3">
        <f t="shared" si="45"/>
        <v>-0.19447724967117463</v>
      </c>
      <c r="H123" s="3">
        <f t="shared" si="46"/>
        <v>26.868483485304562</v>
      </c>
      <c r="I123" s="4">
        <f t="shared" si="47"/>
        <v>275.20088615851665</v>
      </c>
      <c r="J123" s="4">
        <f t="shared" si="39"/>
        <v>902.8873233354461</v>
      </c>
      <c r="K123" s="87">
        <f ca="1">FORECAST(I123,OFFSET('The atmosphere'!$C$6,MATCH(I123,'The atmosphere'!$B$6:'The atmosphere'!$B$39,1)-1,0,2),OFFSET('The atmosphere'!$B$6,MATCH(I123,'The atmosphere'!$B$6:'The atmosphere'!$B$39,1)-1,0,2))</f>
        <v>0.17640551404262392</v>
      </c>
      <c r="L123" s="31">
        <f t="shared" si="40"/>
        <v>1.1929217070848996</v>
      </c>
      <c r="M123" s="15">
        <f ca="1">FORECAST(I123,OFFSET('The atmosphere'!$D$6,MATCH(I123,'The atmosphere'!$B$6:'The atmosphere'!$B$39,1)-1,0,2),OFFSET('The atmosphere'!$B$6,MATCH(I123,'The atmosphere'!$B$6:'The atmosphere'!$B$39,1)-1,0,2))</f>
        <v>339.23671654398174</v>
      </c>
      <c r="N123" s="35">
        <f t="shared" si="41"/>
        <v>0.07920275776463921</v>
      </c>
      <c r="O123" s="15">
        <f ca="1">FORECAST(N123,OFFSET('Drag coefficient'!$C$8,MATCH(N123,'Drag coefficient'!$B$8:'Drag coefficient'!$B$33,1)-1,0,2),OFFSET('Drag coefficient'!$B$8,MATCH(N123,'Drag coefficient'!$B$8:'Drag coefficient'!$B$33,1)-1,0,2))</f>
        <v>0.5361195863353041</v>
      </c>
      <c r="P123" s="15">
        <f ca="1">FORECAST(N123,OFFSET('Drag coefficient'!$D$8,MATCH(N123,'Drag coefficient'!$B$8:'Drag coefficient'!$B$33,1)-1,0,2),OFFSET('Drag coefficient'!$B$8,MATCH(N123,'Drag coefficient'!$B$8:'Drag coefficient'!$B$33,1)-1,0,2))</f>
        <v>0.4688717518011824</v>
      </c>
      <c r="Q123" s="88">
        <f t="shared" si="48"/>
        <v>0.5361195863353041</v>
      </c>
      <c r="R123" s="3">
        <f t="shared" si="36"/>
        <v>430.59427853250133</v>
      </c>
      <c r="S123" s="4">
        <f t="shared" si="42"/>
        <v>0.12732437644555505</v>
      </c>
      <c r="T123" s="4">
        <f t="shared" si="43"/>
        <v>9.819376462200845</v>
      </c>
    </row>
    <row r="124" spans="2:20" ht="12.75">
      <c r="B124" s="4">
        <f t="shared" si="44"/>
        <v>5.349999999999989</v>
      </c>
      <c r="C124" s="15">
        <f t="shared" si="49"/>
        <v>0</v>
      </c>
      <c r="D124" s="3">
        <f t="shared" si="50"/>
        <v>0</v>
      </c>
      <c r="E124" s="15">
        <f t="shared" si="38"/>
        <v>0.07</v>
      </c>
      <c r="F124" s="3">
        <f t="shared" si="37"/>
        <v>-11.638296125708774</v>
      </c>
      <c r="G124" s="3">
        <f t="shared" si="45"/>
        <v>-0.18637065501618477</v>
      </c>
      <c r="H124" s="3">
        <f t="shared" si="46"/>
        <v>26.286568679019123</v>
      </c>
      <c r="I124" s="4">
        <f t="shared" si="47"/>
        <v>276.5152145924676</v>
      </c>
      <c r="J124" s="4">
        <f t="shared" si="39"/>
        <v>907.1994114914055</v>
      </c>
      <c r="K124" s="87">
        <f ca="1">FORECAST(I124,OFFSET('The atmosphere'!$C$6,MATCH(I124,'The atmosphere'!$B$6:'The atmosphere'!$B$39,1)-1,0,2),OFFSET('The atmosphere'!$B$6,MATCH(I124,'The atmosphere'!$B$6:'The atmosphere'!$B$39,1)-1,0,2))</f>
        <v>0.17627802418453067</v>
      </c>
      <c r="L124" s="31">
        <f t="shared" si="40"/>
        <v>1.1927696313600094</v>
      </c>
      <c r="M124" s="15">
        <f ca="1">FORECAST(I124,OFFSET('The atmosphere'!$D$6,MATCH(I124,'The atmosphere'!$B$6:'The atmosphere'!$B$39,1)-1,0,2),OFFSET('The atmosphere'!$B$6,MATCH(I124,'The atmosphere'!$B$6:'The atmosphere'!$B$39,1)-1,0,2))</f>
        <v>339.2315906630894</v>
      </c>
      <c r="N124" s="35">
        <f t="shared" si="41"/>
        <v>0.0774885635728597</v>
      </c>
      <c r="O124" s="15">
        <f ca="1">FORECAST(N124,OFFSET('Drag coefficient'!$C$8,MATCH(N124,'Drag coefficient'!$B$8:'Drag coefficient'!$B$33,1)-1,0,2),OFFSET('Drag coefficient'!$B$8,MATCH(N124,'Drag coefficient'!$B$8:'Drag coefficient'!$B$33,1)-1,0,2))</f>
        <v>0.5363767154640711</v>
      </c>
      <c r="P124" s="15">
        <f ca="1">FORECAST(N124,OFFSET('Drag coefficient'!$D$8,MATCH(N124,'Drag coefficient'!$B$8:'Drag coefficient'!$B$33,1)-1,0,2),OFFSET('Drag coefficient'!$B$8,MATCH(N124,'Drag coefficient'!$B$8:'Drag coefficient'!$B$33,1)-1,0,2))</f>
        <v>0.46902602927844256</v>
      </c>
      <c r="Q124" s="88">
        <f t="shared" si="48"/>
        <v>0.5363767154640711</v>
      </c>
      <c r="R124" s="3">
        <f t="shared" si="36"/>
        <v>412.0921823380682</v>
      </c>
      <c r="S124" s="4">
        <f t="shared" si="42"/>
        <v>0.1219118499490182</v>
      </c>
      <c r="T124" s="4">
        <f t="shared" si="43"/>
        <v>9.819372410935294</v>
      </c>
    </row>
    <row r="125" spans="2:20" ht="12.75">
      <c r="B125" s="4">
        <f t="shared" si="44"/>
        <v>5.399999999999989</v>
      </c>
      <c r="C125" s="15">
        <f t="shared" si="49"/>
        <v>0</v>
      </c>
      <c r="D125" s="3">
        <f t="shared" si="50"/>
        <v>0</v>
      </c>
      <c r="E125" s="15">
        <f t="shared" si="38"/>
        <v>0.07</v>
      </c>
      <c r="F125" s="3">
        <f t="shared" si="37"/>
        <v>-11.56097026734984</v>
      </c>
      <c r="G125" s="3">
        <f t="shared" si="45"/>
        <v>-0.17848830452088071</v>
      </c>
      <c r="H125" s="3">
        <f t="shared" si="46"/>
        <v>25.70852016565163</v>
      </c>
      <c r="I125" s="4">
        <f t="shared" si="47"/>
        <v>277.80064060075017</v>
      </c>
      <c r="J125" s="4">
        <f t="shared" si="39"/>
        <v>911.4166757021592</v>
      </c>
      <c r="K125" s="87">
        <f ca="1">FORECAST(I125,OFFSET('The atmosphere'!$C$6,MATCH(I125,'The atmosphere'!$B$6:'The atmosphere'!$B$39,1)-1,0,2),OFFSET('The atmosphere'!$B$6,MATCH(I125,'The atmosphere'!$B$6:'The atmosphere'!$B$39,1)-1,0,2))</f>
        <v>0.17615333786172727</v>
      </c>
      <c r="L125" s="31">
        <f t="shared" si="40"/>
        <v>1.1926209185721415</v>
      </c>
      <c r="M125" s="15">
        <f ca="1">FORECAST(I125,OFFSET('The atmosphere'!$D$6,MATCH(I125,'The atmosphere'!$B$6:'The atmosphere'!$B$39,1)-1,0,2),OFFSET('The atmosphere'!$B$6,MATCH(I125,'The atmosphere'!$B$6:'The atmosphere'!$B$39,1)-1,0,2))</f>
        <v>339.22657750165706</v>
      </c>
      <c r="N125" s="35">
        <f t="shared" si="41"/>
        <v>0.07578568977404505</v>
      </c>
      <c r="O125" s="15">
        <f ca="1">FORECAST(N125,OFFSET('Drag coefficient'!$C$8,MATCH(N125,'Drag coefficient'!$B$8:'Drag coefficient'!$B$33,1)-1,0,2),OFFSET('Drag coefficient'!$B$8,MATCH(N125,'Drag coefficient'!$B$8:'Drag coefficient'!$B$33,1)-1,0,2))</f>
        <v>0.5366321465338932</v>
      </c>
      <c r="P125" s="15">
        <f ca="1">FORECAST(N125,OFFSET('Drag coefficient'!$D$8,MATCH(N125,'Drag coefficient'!$B$8:'Drag coefficient'!$B$33,1)-1,0,2),OFFSET('Drag coefficient'!$B$8,MATCH(N125,'Drag coefficient'!$B$8:'Drag coefficient'!$B$33,1)-1,0,2))</f>
        <v>0.46917928792033586</v>
      </c>
      <c r="Q125" s="88">
        <f t="shared" si="48"/>
        <v>0.5366321465338932</v>
      </c>
      <c r="R125" s="3">
        <f t="shared" si="36"/>
        <v>394.1182846660508</v>
      </c>
      <c r="S125" s="4">
        <f t="shared" si="42"/>
        <v>0.11665004169373469</v>
      </c>
      <c r="T125" s="4">
        <f t="shared" si="43"/>
        <v>9.819368448760555</v>
      </c>
    </row>
    <row r="126" spans="2:20" ht="12.75">
      <c r="B126" s="4">
        <f t="shared" si="44"/>
        <v>5.449999999999989</v>
      </c>
      <c r="C126" s="15">
        <f t="shared" si="49"/>
        <v>0</v>
      </c>
      <c r="D126" s="3">
        <f t="shared" si="50"/>
        <v>0</v>
      </c>
      <c r="E126" s="15">
        <f t="shared" si="38"/>
        <v>0.07</v>
      </c>
      <c r="F126" s="3">
        <f t="shared" si="37"/>
        <v>-11.485797615813908</v>
      </c>
      <c r="G126" s="3">
        <f t="shared" si="45"/>
        <v>-0.17082544503709562</v>
      </c>
      <c r="H126" s="3">
        <f t="shared" si="46"/>
        <v>25.134230284860937</v>
      </c>
      <c r="I126" s="4">
        <f t="shared" si="47"/>
        <v>279.0573521149932</v>
      </c>
      <c r="J126" s="4">
        <f t="shared" si="39"/>
        <v>915.5397325394331</v>
      </c>
      <c r="K126" s="87">
        <f ca="1">FORECAST(I126,OFFSET('The atmosphere'!$C$6,MATCH(I126,'The atmosphere'!$B$6:'The atmosphere'!$B$39,1)-1,0,2),OFFSET('The atmosphere'!$B$6,MATCH(I126,'The atmosphere'!$B$6:'The atmosphere'!$B$39,1)-1,0,2))</f>
        <v>0.17603143684484568</v>
      </c>
      <c r="L126" s="31">
        <f t="shared" si="40"/>
        <v>1.192475545730142</v>
      </c>
      <c r="M126" s="15">
        <f ca="1">FORECAST(I126,OFFSET('The atmosphere'!$D$6,MATCH(I126,'The atmosphere'!$B$6:'The atmosphere'!$B$39,1)-1,0,2),OFFSET('The atmosphere'!$B$6,MATCH(I126,'The atmosphere'!$B$6:'The atmosphere'!$B$39,1)-1,0,2))</f>
        <v>339.2216763267515</v>
      </c>
      <c r="N126" s="35">
        <f t="shared" si="41"/>
        <v>0.0740938213531221</v>
      </c>
      <c r="O126" s="15">
        <f ca="1">FORECAST(N126,OFFSET('Drag coefficient'!$C$8,MATCH(N126,'Drag coefficient'!$B$8:'Drag coefficient'!$B$33,1)-1,0,2),OFFSET('Drag coefficient'!$B$8,MATCH(N126,'Drag coefficient'!$B$8:'Drag coefficient'!$B$33,1)-1,0,2))</f>
        <v>0.5368859267970317</v>
      </c>
      <c r="P126" s="15">
        <f ca="1">FORECAST(N126,OFFSET('Drag coefficient'!$D$8,MATCH(N126,'Drag coefficient'!$B$8:'Drag coefficient'!$B$33,1)-1,0,2),OFFSET('Drag coefficient'!$B$8,MATCH(N126,'Drag coefficient'!$B$8:'Drag coefficient'!$B$33,1)-1,0,2))</f>
        <v>0.46933155607821897</v>
      </c>
      <c r="Q126" s="88">
        <f t="shared" si="48"/>
        <v>0.5368859267970317</v>
      </c>
      <c r="R126" s="3">
        <f t="shared" si="36"/>
        <v>376.66100922017927</v>
      </c>
      <c r="S126" s="4">
        <f t="shared" si="42"/>
        <v>0.11153580729758009</v>
      </c>
      <c r="T126" s="4">
        <f t="shared" si="43"/>
        <v>9.81936457509719</v>
      </c>
    </row>
    <row r="127" spans="2:20" ht="12.75">
      <c r="B127" s="4">
        <f t="shared" si="44"/>
        <v>5.4999999999999885</v>
      </c>
      <c r="C127" s="15">
        <f t="shared" si="49"/>
        <v>0</v>
      </c>
      <c r="D127" s="3">
        <f t="shared" si="50"/>
        <v>0</v>
      </c>
      <c r="E127" s="15">
        <f t="shared" si="38"/>
        <v>0.07</v>
      </c>
      <c r="F127" s="3">
        <f t="shared" si="37"/>
        <v>-11.412733250776904</v>
      </c>
      <c r="G127" s="3">
        <f t="shared" si="45"/>
        <v>-0.16337749753077513</v>
      </c>
      <c r="H127" s="3">
        <f t="shared" si="46"/>
        <v>24.56359362232209</v>
      </c>
      <c r="I127" s="4">
        <f t="shared" si="47"/>
        <v>280.2855317961093</v>
      </c>
      <c r="J127" s="4">
        <f t="shared" si="39"/>
        <v>919.5691812826292</v>
      </c>
      <c r="K127" s="87">
        <f ca="1">FORECAST(I127,OFFSET('The atmosphere'!$C$6,MATCH(I127,'The atmosphere'!$B$6:'The atmosphere'!$B$39,1)-1,0,2),OFFSET('The atmosphere'!$B$6,MATCH(I127,'The atmosphere'!$B$6:'The atmosphere'!$B$39,1)-1,0,2))</f>
        <v>0.1759123034157774</v>
      </c>
      <c r="L127" s="31">
        <f t="shared" si="40"/>
        <v>1.192333490491231</v>
      </c>
      <c r="M127" s="15">
        <f ca="1">FORECAST(I127,OFFSET('The atmosphere'!$D$6,MATCH(I127,'The atmosphere'!$B$6:'The atmosphere'!$B$39,1)-1,0,2),OFFSET('The atmosphere'!$B$6,MATCH(I127,'The atmosphere'!$B$6:'The atmosphere'!$B$39,1)-1,0,2))</f>
        <v>339.21688642599514</v>
      </c>
      <c r="N127" s="35">
        <f t="shared" si="41"/>
        <v>0.07241264985692562</v>
      </c>
      <c r="O127" s="15">
        <f ca="1">FORECAST(N127,OFFSET('Drag coefficient'!$C$8,MATCH(N127,'Drag coefficient'!$B$8:'Drag coefficient'!$B$33,1)-1,0,2),OFFSET('Drag coefficient'!$B$8,MATCH(N127,'Drag coefficient'!$B$8:'Drag coefficient'!$B$33,1)-1,0,2))</f>
        <v>0.5371381025214612</v>
      </c>
      <c r="P127" s="15">
        <f ca="1">FORECAST(N127,OFFSET('Drag coefficient'!$D$8,MATCH(N127,'Drag coefficient'!$B$8:'Drag coefficient'!$B$33,1)-1,0,2),OFFSET('Drag coefficient'!$B$8,MATCH(N127,'Drag coefficient'!$B$8:'Drag coefficient'!$B$33,1)-1,0,2))</f>
        <v>0.46948286151287666</v>
      </c>
      <c r="Q127" s="88">
        <f t="shared" si="48"/>
        <v>0.5371381025214612</v>
      </c>
      <c r="R127" s="3">
        <f t="shared" si="36"/>
        <v>359.70920755977704</v>
      </c>
      <c r="S127" s="4">
        <f t="shared" si="42"/>
        <v>0.10656611776588433</v>
      </c>
      <c r="T127" s="4">
        <f t="shared" si="43"/>
        <v>9.819360789382014</v>
      </c>
    </row>
    <row r="128" spans="2:20" ht="12.75">
      <c r="B128" s="4">
        <f t="shared" si="44"/>
        <v>5.549999999999988</v>
      </c>
      <c r="C128" s="15">
        <f t="shared" si="49"/>
        <v>0</v>
      </c>
      <c r="D128" s="3">
        <f t="shared" si="50"/>
        <v>0</v>
      </c>
      <c r="E128" s="15">
        <f t="shared" si="38"/>
        <v>0.07</v>
      </c>
      <c r="F128" s="3">
        <f t="shared" si="37"/>
        <v>-11.341733900323218</v>
      </c>
      <c r="G128" s="3">
        <f t="shared" si="45"/>
        <v>-0.1561400510013473</v>
      </c>
      <c r="H128" s="3">
        <f t="shared" si="46"/>
        <v>23.99650692730593</v>
      </c>
      <c r="I128" s="4">
        <f t="shared" si="47"/>
        <v>281.4853571424746</v>
      </c>
      <c r="J128" s="4">
        <f t="shared" si="39"/>
        <v>923.5056042737449</v>
      </c>
      <c r="K128" s="87">
        <f ca="1">FORECAST(I128,OFFSET('The atmosphere'!$C$6,MATCH(I128,'The atmosphere'!$B$6:'The atmosphere'!$B$39,1)-1,0,2),OFFSET('The atmosphere'!$B$6,MATCH(I128,'The atmosphere'!$B$6:'The atmosphere'!$B$39,1)-1,0,2))</f>
        <v>0.17579592035717997</v>
      </c>
      <c r="L128" s="31">
        <f t="shared" si="40"/>
        <v>1.1921947311475145</v>
      </c>
      <c r="M128" s="15">
        <f ca="1">FORECAST(I128,OFFSET('The atmosphere'!$D$6,MATCH(I128,'The atmosphere'!$B$6:'The atmosphere'!$B$39,1)-1,0,2),OFFSET('The atmosphere'!$B$6,MATCH(I128,'The atmosphere'!$B$6:'The atmosphere'!$B$39,1)-1,0,2))</f>
        <v>339.2122071071443</v>
      </c>
      <c r="N128" s="35">
        <f t="shared" si="41"/>
        <v>0.07074187315353997</v>
      </c>
      <c r="O128" s="15">
        <f ca="1">FORECAST(N128,OFFSET('Drag coefficient'!$C$8,MATCH(N128,'Drag coefficient'!$B$8:'Drag coefficient'!$B$33,1)-1,0,2),OFFSET('Drag coefficient'!$B$8,MATCH(N128,'Drag coefficient'!$B$8:'Drag coefficient'!$B$33,1)-1,0,2))</f>
        <v>0.537388719026969</v>
      </c>
      <c r="P128" s="15">
        <f ca="1">FORECAST(N128,OFFSET('Drag coefficient'!$D$8,MATCH(N128,'Drag coefficient'!$B$8:'Drag coefficient'!$B$33,1)-1,0,2),OFFSET('Drag coefficient'!$B$8,MATCH(N128,'Drag coefficient'!$B$8:'Drag coefficient'!$B$33,1)-1,0,2))</f>
        <v>0.46963323141618135</v>
      </c>
      <c r="Q128" s="88">
        <f t="shared" si="48"/>
        <v>0.537388719026969</v>
      </c>
      <c r="R128" s="3">
        <f t="shared" si="36"/>
        <v>343.2521436951268</v>
      </c>
      <c r="S128" s="4">
        <f t="shared" si="42"/>
        <v>0.10173805550982301</v>
      </c>
      <c r="T128" s="4">
        <f t="shared" si="43"/>
        <v>9.81935709106776</v>
      </c>
    </row>
    <row r="129" spans="2:20" ht="12.75">
      <c r="B129" s="4">
        <f t="shared" si="44"/>
        <v>5.599999999999988</v>
      </c>
      <c r="C129" s="15">
        <f t="shared" si="49"/>
        <v>0</v>
      </c>
      <c r="D129" s="3">
        <f t="shared" si="50"/>
        <v>0</v>
      </c>
      <c r="E129" s="15">
        <f t="shared" si="38"/>
        <v>0.07</v>
      </c>
      <c r="F129" s="3">
        <f t="shared" si="37"/>
        <v>-11.272757884065232</v>
      </c>
      <c r="G129" s="3">
        <f t="shared" si="45"/>
        <v>-0.14910885668350993</v>
      </c>
      <c r="H129" s="3">
        <f t="shared" si="46"/>
        <v>23.43286903310267</v>
      </c>
      <c r="I129" s="4">
        <f t="shared" si="47"/>
        <v>282.6570005941297</v>
      </c>
      <c r="J129" s="4">
        <f t="shared" si="39"/>
        <v>927.3495672592386</v>
      </c>
      <c r="K129" s="87">
        <f ca="1">FORECAST(I129,OFFSET('The atmosphere'!$C$6,MATCH(I129,'The atmosphere'!$B$6:'The atmosphere'!$B$39,1)-1,0,2),OFFSET('The atmosphere'!$B$6,MATCH(I129,'The atmosphere'!$B$6:'The atmosphere'!$B$39,1)-1,0,2))</f>
        <v>0.17568227094236943</v>
      </c>
      <c r="L129" s="31">
        <f t="shared" si="40"/>
        <v>1.1920592466129942</v>
      </c>
      <c r="M129" s="15">
        <f ca="1">FORECAST(I129,OFFSET('The atmosphere'!$D$6,MATCH(I129,'The atmosphere'!$B$6:'The atmosphere'!$B$39,1)-1,0,2),OFFSET('The atmosphere'!$B$6,MATCH(I129,'The atmosphere'!$B$6:'The atmosphere'!$B$39,1)-1,0,2))</f>
        <v>339.20763769768286</v>
      </c>
      <c r="N129" s="35">
        <f t="shared" si="41"/>
        <v>0.06908119519993562</v>
      </c>
      <c r="O129" s="15">
        <f ca="1">FORECAST(N129,OFFSET('Drag coefficient'!$C$8,MATCH(N129,'Drag coefficient'!$B$8:'Drag coefficient'!$B$33,1)-1,0,2),OFFSET('Drag coefficient'!$B$8,MATCH(N129,'Drag coefficient'!$B$8:'Drag coefficient'!$B$33,1)-1,0,2))</f>
        <v>0.5376378207200097</v>
      </c>
      <c r="P129" s="15">
        <f ca="1">FORECAST(N129,OFFSET('Drag coefficient'!$D$8,MATCH(N129,'Drag coefficient'!$B$8:'Drag coefficient'!$B$33,1)-1,0,2),OFFSET('Drag coefficient'!$B$8,MATCH(N129,'Drag coefficient'!$B$8:'Drag coefficient'!$B$33,1)-1,0,2))</f>
        <v>0.4697826924320057</v>
      </c>
      <c r="Q129" s="88">
        <f t="shared" si="48"/>
        <v>0.5376378207200097</v>
      </c>
      <c r="R129" s="3">
        <f t="shared" si="36"/>
        <v>327.2794794074107</v>
      </c>
      <c r="S129" s="4">
        <f t="shared" si="42"/>
        <v>0.09704881054951567</v>
      </c>
      <c r="T129" s="4">
        <f t="shared" si="43"/>
        <v>9.819353479622746</v>
      </c>
    </row>
    <row r="130" spans="2:20" ht="12.75">
      <c r="B130" s="4">
        <f t="shared" si="44"/>
        <v>5.649999999999988</v>
      </c>
      <c r="C130" s="15">
        <f t="shared" si="49"/>
        <v>0</v>
      </c>
      <c r="D130" s="3">
        <f t="shared" si="50"/>
        <v>0</v>
      </c>
      <c r="E130" s="15">
        <f t="shared" si="38"/>
        <v>0.07</v>
      </c>
      <c r="F130" s="3">
        <f t="shared" si="37"/>
        <v>-11.205765058901541</v>
      </c>
      <c r="G130" s="3">
        <f t="shared" si="45"/>
        <v>-0.14227982251799598</v>
      </c>
      <c r="H130" s="3">
        <f t="shared" si="46"/>
        <v>22.87258078015759</v>
      </c>
      <c r="I130" s="4">
        <f t="shared" si="47"/>
        <v>283.8006296331376</v>
      </c>
      <c r="J130" s="4">
        <f t="shared" si="39"/>
        <v>931.1016197192868</v>
      </c>
      <c r="K130" s="87">
        <f ca="1">FORECAST(I130,OFFSET('The atmosphere'!$C$6,MATCH(I130,'The atmosphere'!$B$6:'The atmosphere'!$B$39,1)-1,0,2),OFFSET('The atmosphere'!$B$6,MATCH(I130,'The atmosphere'!$B$6:'The atmosphere'!$B$39,1)-1,0,2))</f>
        <v>0.17557133892558568</v>
      </c>
      <c r="L130" s="31">
        <f t="shared" si="40"/>
        <v>1.191927016411059</v>
      </c>
      <c r="M130" s="15">
        <f ca="1">FORECAST(I130,OFFSET('The atmosphere'!$D$6,MATCH(I130,'The atmosphere'!$B$6:'The atmosphere'!$B$39,1)-1,0,2),OFFSET('The atmosphere'!$B$6,MATCH(I130,'The atmosphere'!$B$6:'The atmosphere'!$B$39,1)-1,0,2))</f>
        <v>339.20317754443073</v>
      </c>
      <c r="N130" s="35">
        <f t="shared" si="41"/>
        <v>0.06743032581751571</v>
      </c>
      <c r="O130" s="15">
        <f ca="1">FORECAST(N130,OFFSET('Drag coefficient'!$C$8,MATCH(N130,'Drag coefficient'!$B$8:'Drag coefficient'!$B$33,1)-1,0,2),OFFSET('Drag coefficient'!$B$8,MATCH(N130,'Drag coefficient'!$B$8:'Drag coefficient'!$B$33,1)-1,0,2))</f>
        <v>0.5378854511273726</v>
      </c>
      <c r="P130" s="15">
        <f ca="1">FORECAST(N130,OFFSET('Drag coefficient'!$D$8,MATCH(N130,'Drag coefficient'!$B$8:'Drag coefficient'!$B$33,1)-1,0,2),OFFSET('Drag coefficient'!$B$8,MATCH(N130,'Drag coefficient'!$B$8:'Drag coefficient'!$B$33,1)-1,0,2))</f>
        <v>0.46993127067642354</v>
      </c>
      <c r="Q130" s="88">
        <f t="shared" si="48"/>
        <v>0.5378854511273726</v>
      </c>
      <c r="R130" s="3">
        <f t="shared" si="36"/>
        <v>311.78126025775333</v>
      </c>
      <c r="S130" s="4">
        <f t="shared" si="42"/>
        <v>0.09249567689312406</v>
      </c>
      <c r="T130" s="4">
        <f t="shared" si="43"/>
        <v>9.819349954530592</v>
      </c>
    </row>
    <row r="131" spans="2:20" ht="12.75">
      <c r="B131" s="4">
        <f t="shared" si="44"/>
        <v>5.699999999999988</v>
      </c>
      <c r="C131" s="15">
        <f t="shared" si="49"/>
        <v>0</v>
      </c>
      <c r="D131" s="3">
        <f t="shared" si="50"/>
        <v>0</v>
      </c>
      <c r="E131" s="15">
        <f t="shared" si="38"/>
        <v>0.07</v>
      </c>
      <c r="F131" s="3">
        <f t="shared" si="37"/>
        <v>-11.140716767289508</v>
      </c>
      <c r="G131" s="3">
        <f t="shared" si="45"/>
        <v>-0.13564900787864498</v>
      </c>
      <c r="H131" s="3">
        <f t="shared" si="46"/>
        <v>22.315544941793117</v>
      </c>
      <c r="I131" s="4">
        <f t="shared" si="47"/>
        <v>284.91640688022727</v>
      </c>
      <c r="J131" s="4">
        <f t="shared" si="39"/>
        <v>934.762295184856</v>
      </c>
      <c r="K131" s="87">
        <f ca="1">FORECAST(I131,OFFSET('The atmosphere'!$C$6,MATCH(I131,'The atmosphere'!$B$6:'The atmosphere'!$B$39,1)-1,0,2),OFFSET('The atmosphere'!$B$6,MATCH(I131,'The atmosphere'!$B$6:'The atmosphere'!$B$39,1)-1,0,2))</f>
        <v>0.17546310853261798</v>
      </c>
      <c r="L131" s="31">
        <f t="shared" si="40"/>
        <v>1.1917980206624401</v>
      </c>
      <c r="M131" s="15">
        <f ca="1">FORECAST(I131,OFFSET('The atmosphere'!$D$6,MATCH(I131,'The atmosphere'!$B$6:'The atmosphere'!$B$39,1)-1,0,2),OFFSET('The atmosphere'!$B$6,MATCH(I131,'The atmosphere'!$B$6:'The atmosphere'!$B$39,1)-1,0,2))</f>
        <v>339.1988260131671</v>
      </c>
      <c r="N131" s="35">
        <f t="shared" si="41"/>
        <v>0.0657889804752062</v>
      </c>
      <c r="O131" s="15">
        <f ca="1">FORECAST(N131,OFFSET('Drag coefficient'!$C$8,MATCH(N131,'Drag coefficient'!$B$8:'Drag coefficient'!$B$33,1)-1,0,2),OFFSET('Drag coefficient'!$B$8,MATCH(N131,'Drag coefficient'!$B$8:'Drag coefficient'!$B$33,1)-1,0,2))</f>
        <v>0.5381316529287191</v>
      </c>
      <c r="P131" s="15">
        <f ca="1">FORECAST(N131,OFFSET('Drag coefficient'!$D$8,MATCH(N131,'Drag coefficient'!$B$8:'Drag coefficient'!$B$33,1)-1,0,2),OFFSET('Drag coefficient'!$B$8,MATCH(N131,'Drag coefficient'!$B$8:'Drag coefficient'!$B$33,1)-1,0,2))</f>
        <v>0.4700789917572314</v>
      </c>
      <c r="Q131" s="88">
        <f t="shared" si="48"/>
        <v>0.5381316529287191</v>
      </c>
      <c r="R131" s="3">
        <f t="shared" si="36"/>
        <v>296.7479022519429</v>
      </c>
      <c r="S131" s="4">
        <f t="shared" si="42"/>
        <v>0.08807604908373533</v>
      </c>
      <c r="T131" s="4">
        <f t="shared" si="43"/>
        <v>9.819346515289903</v>
      </c>
    </row>
    <row r="132" spans="2:20" ht="12.75">
      <c r="B132" s="4">
        <f t="shared" si="44"/>
        <v>5.749999999999988</v>
      </c>
      <c r="C132" s="15">
        <f t="shared" si="49"/>
        <v>0</v>
      </c>
      <c r="D132" s="3">
        <f t="shared" si="50"/>
        <v>0</v>
      </c>
      <c r="E132" s="15">
        <f t="shared" si="38"/>
        <v>0.07</v>
      </c>
      <c r="F132" s="3">
        <f t="shared" si="37"/>
        <v>-11.077575787914693</v>
      </c>
      <c r="G132" s="3">
        <f t="shared" si="45"/>
        <v>-0.1292126185438014</v>
      </c>
      <c r="H132" s="3">
        <f t="shared" si="46"/>
        <v>21.761666152397382</v>
      </c>
      <c r="I132" s="4">
        <f t="shared" si="47"/>
        <v>286.0044901878471</v>
      </c>
      <c r="J132" s="4">
        <f t="shared" si="39"/>
        <v>938.3321115429944</v>
      </c>
      <c r="K132" s="87">
        <f ca="1">FORECAST(I132,OFFSET('The atmosphere'!$C$6,MATCH(I132,'The atmosphere'!$B$6:'The atmosphere'!$B$39,1)-1,0,2),OFFSET('The atmosphere'!$B$6,MATCH(I132,'The atmosphere'!$B$6:'The atmosphere'!$B$39,1)-1,0,2))</f>
        <v>0.17535756445177886</v>
      </c>
      <c r="L132" s="31">
        <f t="shared" si="40"/>
        <v>1.1916722400736184</v>
      </c>
      <c r="M132" s="15">
        <f ca="1">FORECAST(I132,OFFSET('The atmosphere'!$D$6,MATCH(I132,'The atmosphere'!$B$6:'The atmosphere'!$B$39,1)-1,0,2),OFFSET('The atmosphere'!$B$6,MATCH(I132,'The atmosphere'!$B$6:'The atmosphere'!$B$39,1)-1,0,2))</f>
        <v>339.1945824882674</v>
      </c>
      <c r="N132" s="35">
        <f t="shared" si="41"/>
        <v>0.0641568800797404</v>
      </c>
      <c r="O132" s="15">
        <f ca="1">FORECAST(N132,OFFSET('Drag coefficient'!$C$8,MATCH(N132,'Drag coefficient'!$B$8:'Drag coefficient'!$B$33,1)-1,0,2),OFFSET('Drag coefficient'!$B$8,MATCH(N132,'Drag coefficient'!$B$8:'Drag coefficient'!$B$33,1)-1,0,2))</f>
        <v>0.538376467988039</v>
      </c>
      <c r="P132" s="15">
        <f ca="1">FORECAST(N132,OFFSET('Drag coefficient'!$D$8,MATCH(N132,'Drag coefficient'!$B$8:'Drag coefficient'!$B$33,1)-1,0,2),OFFSET('Drag coefficient'!$B$8,MATCH(N132,'Drag coefficient'!$B$8:'Drag coefficient'!$B$33,1)-1,0,2))</f>
        <v>0.4702258807928233</v>
      </c>
      <c r="Q132" s="88">
        <f t="shared" si="48"/>
        <v>0.538376467988039</v>
      </c>
      <c r="R132" s="3">
        <f t="shared" si="36"/>
        <v>282.1701791293191</v>
      </c>
      <c r="S132" s="4">
        <f t="shared" si="42"/>
        <v>0.0837874189062764</v>
      </c>
      <c r="T132" s="4">
        <f t="shared" si="43"/>
        <v>9.819343161413979</v>
      </c>
    </row>
    <row r="133" spans="2:20" ht="12.75">
      <c r="B133" s="4">
        <f t="shared" si="44"/>
        <v>5.799999999999987</v>
      </c>
      <c r="C133" s="15">
        <f t="shared" si="49"/>
        <v>0</v>
      </c>
      <c r="D133" s="3">
        <f t="shared" si="50"/>
        <v>0</v>
      </c>
      <c r="E133" s="15">
        <f t="shared" si="38"/>
        <v>0.07</v>
      </c>
      <c r="F133" s="3">
        <f t="shared" si="37"/>
        <v>-11.016306288646499</v>
      </c>
      <c r="G133" s="3">
        <f t="shared" si="45"/>
        <v>-0.12296700190076426</v>
      </c>
      <c r="H133" s="3">
        <f t="shared" si="46"/>
        <v>21.210850837965058</v>
      </c>
      <c r="I133" s="4">
        <f t="shared" si="47"/>
        <v>287.0650327297454</v>
      </c>
      <c r="J133" s="4">
        <f t="shared" si="39"/>
        <v>941.8115713307305</v>
      </c>
      <c r="K133" s="87">
        <f ca="1">FORECAST(I133,OFFSET('The atmosphere'!$C$6,MATCH(I133,'The atmosphere'!$B$6:'The atmosphere'!$B$39,1)-1,0,2),OFFSET('The atmosphere'!$B$6,MATCH(I133,'The atmosphere'!$B$6:'The atmosphere'!$B$39,1)-1,0,2))</f>
        <v>0.17525469182521472</v>
      </c>
      <c r="L133" s="31">
        <f t="shared" si="40"/>
        <v>1.1915496559256633</v>
      </c>
      <c r="M133" s="15">
        <f ca="1">FORECAST(I133,OFFSET('The atmosphere'!$D$6,MATCH(I133,'The atmosphere'!$B$6:'The atmosphere'!$B$39,1)-1,0,2),OFFSET('The atmosphere'!$B$6,MATCH(I133,'The atmosphere'!$B$6:'The atmosphere'!$B$39,1)-1,0,2))</f>
        <v>339.19044637235396</v>
      </c>
      <c r="N133" s="35">
        <f t="shared" si="41"/>
        <v>0.0625337507728044</v>
      </c>
      <c r="O133" s="15">
        <f ca="1">FORECAST(N133,OFFSET('Drag coefficient'!$C$8,MATCH(N133,'Drag coefficient'!$B$8:'Drag coefficient'!$B$33,1)-1,0,2),OFFSET('Drag coefficient'!$B$8,MATCH(N133,'Drag coefficient'!$B$8:'Drag coefficient'!$B$33,1)-1,0,2))</f>
        <v>0.5386199373840794</v>
      </c>
      <c r="P133" s="15">
        <f ca="1">FORECAST(N133,OFFSET('Drag coefficient'!$D$8,MATCH(N133,'Drag coefficient'!$B$8:'Drag coefficient'!$B$33,1)-1,0,2),OFFSET('Drag coefficient'!$B$8,MATCH(N133,'Drag coefficient'!$B$8:'Drag coefficient'!$B$33,1)-1,0,2))</f>
        <v>0.47037196243044754</v>
      </c>
      <c r="Q133" s="88">
        <f t="shared" si="48"/>
        <v>0.5386199373840794</v>
      </c>
      <c r="R133" s="3">
        <f t="shared" si="36"/>
        <v>268.03921024611907</v>
      </c>
      <c r="S133" s="4">
        <f t="shared" si="42"/>
        <v>0.07962737224714185</v>
      </c>
      <c r="T133" s="4">
        <f t="shared" si="43"/>
        <v>9.819339892430554</v>
      </c>
    </row>
    <row r="134" spans="2:20" ht="12.75">
      <c r="B134" s="4">
        <f t="shared" si="44"/>
        <v>5.849999999999987</v>
      </c>
      <c r="C134" s="15">
        <f t="shared" si="49"/>
        <v>0</v>
      </c>
      <c r="D134" s="3">
        <f t="shared" si="50"/>
        <v>0</v>
      </c>
      <c r="E134" s="15">
        <f t="shared" si="38"/>
        <v>0.07</v>
      </c>
      <c r="F134" s="3">
        <f t="shared" si="37"/>
        <v>-10.956873781675437</v>
      </c>
      <c r="G134" s="3">
        <f t="shared" si="45"/>
        <v>-0.11690864237262355</v>
      </c>
      <c r="H134" s="3">
        <f t="shared" si="46"/>
        <v>20.663007148881285</v>
      </c>
      <c r="I134" s="4">
        <f t="shared" si="47"/>
        <v>288.09818308718945</v>
      </c>
      <c r="J134" s="4">
        <f t="shared" si="39"/>
        <v>945.2011620179437</v>
      </c>
      <c r="K134" s="87">
        <f ca="1">FORECAST(I134,OFFSET('The atmosphere'!$C$6,MATCH(I134,'The atmosphere'!$B$6:'The atmosphere'!$B$39,1)-1,0,2),OFFSET('The atmosphere'!$B$6,MATCH(I134,'The atmosphere'!$B$6:'The atmosphere'!$B$39,1)-1,0,2))</f>
        <v>0.17515447624054264</v>
      </c>
      <c r="L134" s="31">
        <f t="shared" si="40"/>
        <v>1.191430250063493</v>
      </c>
      <c r="M134" s="15">
        <f ca="1">FORECAST(I134,OFFSET('The atmosphere'!$D$6,MATCH(I134,'The atmosphere'!$B$6:'The atmosphere'!$B$39,1)-1,0,2),OFFSET('The atmosphere'!$B$6,MATCH(I134,'The atmosphere'!$B$6:'The atmosphere'!$B$39,1)-1,0,2))</f>
        <v>339.18641708595993</v>
      </c>
      <c r="N134" s="35">
        <f t="shared" si="41"/>
        <v>0.06091932373472569</v>
      </c>
      <c r="O134" s="15">
        <f ca="1">FORECAST(N134,OFFSET('Drag coefficient'!$C$8,MATCH(N134,'Drag coefficient'!$B$8:'Drag coefficient'!$B$33,1)-1,0,2),OFFSET('Drag coefficient'!$B$8,MATCH(N134,'Drag coefficient'!$B$8:'Drag coefficient'!$B$33,1)-1,0,2))</f>
        <v>0.5388621014397912</v>
      </c>
      <c r="P134" s="15">
        <f ca="1">FORECAST(N134,OFFSET('Drag coefficient'!$D$8,MATCH(N134,'Drag coefficient'!$B$8:'Drag coefficient'!$B$33,1)-1,0,2),OFFSET('Drag coefficient'!$B$8,MATCH(N134,'Drag coefficient'!$B$8:'Drag coefficient'!$B$33,1)-1,0,2))</f>
        <v>0.47051726086387463</v>
      </c>
      <c r="Q134" s="88">
        <f t="shared" si="48"/>
        <v>0.5388621014397912</v>
      </c>
      <c r="R134" s="3">
        <f t="shared" si="36"/>
        <v>254.3464490252662</v>
      </c>
      <c r="S134" s="4">
        <f t="shared" si="42"/>
        <v>0.07559358609962703</v>
      </c>
      <c r="T134" s="4">
        <f t="shared" si="43"/>
        <v>9.819336707881519</v>
      </c>
    </row>
    <row r="135" spans="2:20" ht="12.75">
      <c r="B135" s="4">
        <f t="shared" si="44"/>
        <v>5.899999999999987</v>
      </c>
      <c r="C135" s="15">
        <f t="shared" si="49"/>
        <v>0</v>
      </c>
      <c r="D135" s="3">
        <f t="shared" si="50"/>
        <v>0</v>
      </c>
      <c r="E135" s="15">
        <f t="shared" si="38"/>
        <v>0.07</v>
      </c>
      <c r="F135" s="3">
        <f t="shared" si="37"/>
        <v>-10.899245080733333</v>
      </c>
      <c r="G135" s="3">
        <f t="shared" si="45"/>
        <v>-0.11103415705742425</v>
      </c>
      <c r="H135" s="3">
        <f t="shared" si="46"/>
        <v>20.11804489484462</v>
      </c>
      <c r="I135" s="4">
        <f t="shared" si="47"/>
        <v>289.1040853319317</v>
      </c>
      <c r="J135" s="4">
        <f t="shared" si="39"/>
        <v>948.5013562795614</v>
      </c>
      <c r="K135" s="87">
        <f ca="1">FORECAST(I135,OFFSET('The atmosphere'!$C$6,MATCH(I135,'The atmosphere'!$B$6:'The atmosphere'!$B$39,1)-1,0,2),OFFSET('The atmosphere'!$B$6,MATCH(I135,'The atmosphere'!$B$6:'The atmosphere'!$B$39,1)-1,0,2))</f>
        <v>0.17505690372280264</v>
      </c>
      <c r="L135" s="31">
        <f t="shared" si="40"/>
        <v>1.1913140048855422</v>
      </c>
      <c r="M135" s="15">
        <f ca="1">FORECAST(I135,OFFSET('The atmosphere'!$D$6,MATCH(I135,'The atmosphere'!$B$6:'The atmosphere'!$B$39,1)-1,0,2),OFFSET('The atmosphere'!$B$6,MATCH(I135,'The atmosphere'!$B$6:'The atmosphere'!$B$39,1)-1,0,2))</f>
        <v>339.1824940672054</v>
      </c>
      <c r="N135" s="35">
        <f t="shared" si="41"/>
        <v>0.0593133349944011</v>
      </c>
      <c r="O135" s="15">
        <f ca="1">FORECAST(N135,OFFSET('Drag coefficient'!$C$8,MATCH(N135,'Drag coefficient'!$B$8:'Drag coefficient'!$B$33,1)-1,0,2),OFFSET('Drag coefficient'!$B$8,MATCH(N135,'Drag coefficient'!$B$8:'Drag coefficient'!$B$33,1)-1,0,2))</f>
        <v>0.5391029997508399</v>
      </c>
      <c r="P135" s="15">
        <f ca="1">FORECAST(N135,OFFSET('Drag coefficient'!$D$8,MATCH(N135,'Drag coefficient'!$B$8:'Drag coefficient'!$B$33,1)-1,0,2),OFFSET('Drag coefficient'!$B$8,MATCH(N135,'Drag coefficient'!$B$8:'Drag coefficient'!$B$33,1)-1,0,2))</f>
        <v>0.4706617998505038</v>
      </c>
      <c r="Q135" s="88">
        <f t="shared" si="48"/>
        <v>0.5391029997508399</v>
      </c>
      <c r="R135" s="3">
        <f t="shared" si="36"/>
        <v>241.08367194617887</v>
      </c>
      <c r="S135" s="4">
        <f t="shared" si="42"/>
        <v>0.07168382570864605</v>
      </c>
      <c r="T135" s="4">
        <f t="shared" si="43"/>
        <v>9.819333607322665</v>
      </c>
    </row>
    <row r="136" spans="2:20" ht="12.75">
      <c r="B136" s="4">
        <f t="shared" si="44"/>
        <v>5.949999999999987</v>
      </c>
      <c r="C136" s="15">
        <f t="shared" si="49"/>
        <v>0</v>
      </c>
      <c r="D136" s="3">
        <f t="shared" si="50"/>
        <v>0</v>
      </c>
      <c r="E136" s="15">
        <f t="shared" si="38"/>
        <v>0.07</v>
      </c>
      <c r="F136" s="3">
        <f t="shared" si="37"/>
        <v>-10.843388260303323</v>
      </c>
      <c r="G136" s="3">
        <f t="shared" si="45"/>
        <v>-0.10534029157016533</v>
      </c>
      <c r="H136" s="3">
        <f t="shared" si="46"/>
        <v>19.575875481829453</v>
      </c>
      <c r="I136" s="4">
        <f t="shared" si="47"/>
        <v>290.08287910602314</v>
      </c>
      <c r="J136" s="4">
        <f t="shared" si="39"/>
        <v>951.7126122574139</v>
      </c>
      <c r="K136" s="87">
        <f ca="1">FORECAST(I136,OFFSET('The atmosphere'!$C$6,MATCH(I136,'The atmosphere'!$B$6:'The atmosphere'!$B$39,1)-1,0,2),OFFSET('The atmosphere'!$B$6,MATCH(I136,'The atmosphere'!$B$6:'The atmosphere'!$B$39,1)-1,0,2))</f>
        <v>0.17496196072671577</v>
      </c>
      <c r="L136" s="31">
        <f t="shared" si="40"/>
        <v>1.1912009033338231</v>
      </c>
      <c r="M136" s="15">
        <f ca="1">FORECAST(I136,OFFSET('The atmosphere'!$D$6,MATCH(I136,'The atmosphere'!$B$6:'The atmosphere'!$B$39,1)-1,0,2),OFFSET('The atmosphere'!$B$6,MATCH(I136,'The atmosphere'!$B$6:'The atmosphere'!$B$39,1)-1,0,2))</f>
        <v>339.1786767714865</v>
      </c>
      <c r="N136" s="35">
        <f t="shared" si="41"/>
        <v>0.05771552524517404</v>
      </c>
      <c r="O136" s="15">
        <f ca="1">FORECAST(N136,OFFSET('Drag coefficient'!$C$8,MATCH(N136,'Drag coefficient'!$B$8:'Drag coefficient'!$B$33,1)-1,0,2),OFFSET('Drag coefficient'!$B$8,MATCH(N136,'Drag coefficient'!$B$8:'Drag coefficient'!$B$33,1)-1,0,2))</f>
        <v>0.5393426712132239</v>
      </c>
      <c r="P136" s="15">
        <f ca="1">FORECAST(N136,OFFSET('Drag coefficient'!$D$8,MATCH(N136,'Drag coefficient'!$B$8:'Drag coefficient'!$B$33,1)-1,0,2),OFFSET('Drag coefficient'!$B$8,MATCH(N136,'Drag coefficient'!$B$8:'Drag coefficient'!$B$33,1)-1,0,2))</f>
        <v>0.47080560272793426</v>
      </c>
      <c r="Q136" s="88">
        <f t="shared" si="48"/>
        <v>0.5393426712132239</v>
      </c>
      <c r="R136" s="3">
        <f t="shared" si="36"/>
        <v>228.24296804967327</v>
      </c>
      <c r="S136" s="4">
        <f t="shared" si="42"/>
        <v>0.06789594184857693</v>
      </c>
      <c r="T136" s="4">
        <f t="shared" si="43"/>
        <v>9.819330590323453</v>
      </c>
    </row>
    <row r="137" spans="2:20" ht="12.75">
      <c r="B137" s="4">
        <f t="shared" si="44"/>
        <v>5.999999999999987</v>
      </c>
      <c r="C137" s="15">
        <f t="shared" si="49"/>
        <v>0</v>
      </c>
      <c r="D137" s="3">
        <f t="shared" si="50"/>
        <v>0</v>
      </c>
      <c r="E137" s="15">
        <f t="shared" si="38"/>
        <v>0.07</v>
      </c>
      <c r="F137" s="3">
        <f t="shared" si="37"/>
        <v>-10.789272616731695</v>
      </c>
      <c r="G137" s="3">
        <f t="shared" si="45"/>
        <v>-0.09982391607866403</v>
      </c>
      <c r="H137" s="3">
        <f t="shared" si="46"/>
        <v>19.036411850992867</v>
      </c>
      <c r="I137" s="4">
        <f t="shared" si="47"/>
        <v>291.0346996985728</v>
      </c>
      <c r="J137" s="4">
        <f t="shared" si="39"/>
        <v>954.8353738120686</v>
      </c>
      <c r="K137" s="87">
        <f ca="1">FORECAST(I137,OFFSET('The atmosphere'!$C$6,MATCH(I137,'The atmosphere'!$B$6:'The atmosphere'!$B$39,1)-1,0,2),OFFSET('The atmosphere'!$B$6,MATCH(I137,'The atmosphere'!$B$6:'The atmosphere'!$B$39,1)-1,0,2))</f>
        <v>0.17486963412923845</v>
      </c>
      <c r="L137" s="31">
        <f t="shared" si="40"/>
        <v>1.1910909288843678</v>
      </c>
      <c r="M137" s="15">
        <f ca="1">FORECAST(I137,OFFSET('The atmosphere'!$D$6,MATCH(I137,'The atmosphere'!$B$6:'The atmosphere'!$B$39,1)-1,0,2),OFFSET('The atmosphere'!$B$6,MATCH(I137,'The atmosphere'!$B$6:'The atmosphere'!$B$39,1)-1,0,2))</f>
        <v>339.17496467117553</v>
      </c>
      <c r="N137" s="35">
        <f t="shared" si="41"/>
        <v>0.05612563966638384</v>
      </c>
      <c r="O137" s="15">
        <f ca="1">FORECAST(N137,OFFSET('Drag coefficient'!$C$8,MATCH(N137,'Drag coefficient'!$B$8:'Drag coefficient'!$B$33,1)-1,0,2),OFFSET('Drag coefficient'!$B$8,MATCH(N137,'Drag coefficient'!$B$8:'Drag coefficient'!$B$33,1)-1,0,2))</f>
        <v>0.5395811540500425</v>
      </c>
      <c r="P137" s="15">
        <f ca="1">FORECAST(N137,OFFSET('Drag coefficient'!$D$8,MATCH(N137,'Drag coefficient'!$B$8:'Drag coefficient'!$B$33,1)-1,0,2),OFFSET('Drag coefficient'!$B$8,MATCH(N137,'Drag coefficient'!$B$8:'Drag coefficient'!$B$33,1)-1,0,2))</f>
        <v>0.4709486924300254</v>
      </c>
      <c r="Q137" s="88">
        <f t="shared" si="48"/>
        <v>0.5395811540500425</v>
      </c>
      <c r="R137" s="3">
        <f t="shared" si="36"/>
        <v>215.81672893444716</v>
      </c>
      <c r="S137" s="4">
        <f t="shared" si="42"/>
        <v>0.06422786822842265</v>
      </c>
      <c r="T137" s="4">
        <f t="shared" si="43"/>
        <v>9.819327656466749</v>
      </c>
    </row>
    <row r="138" spans="2:20" ht="12.75">
      <c r="B138" s="4">
        <f t="shared" si="44"/>
        <v>6.0499999999999865</v>
      </c>
      <c r="C138" s="15">
        <f t="shared" si="49"/>
        <v>0</v>
      </c>
      <c r="D138" s="3">
        <f t="shared" si="50"/>
        <v>0</v>
      </c>
      <c r="E138" s="15">
        <f t="shared" si="38"/>
        <v>0.07</v>
      </c>
      <c r="F138" s="3">
        <f t="shared" si="37"/>
        <v>-10.7368686311585</v>
      </c>
      <c r="G138" s="3">
        <f t="shared" si="45"/>
        <v>-0.09448202152482166</v>
      </c>
      <c r="H138" s="3">
        <f t="shared" si="46"/>
        <v>18.49956841943494</v>
      </c>
      <c r="I138" s="4">
        <f t="shared" si="47"/>
        <v>291.95967811954455</v>
      </c>
      <c r="J138" s="4">
        <f t="shared" si="39"/>
        <v>957.8700707649454</v>
      </c>
      <c r="K138" s="87">
        <f ca="1">FORECAST(I138,OFFSET('The atmosphere'!$C$6,MATCH(I138,'The atmosphere'!$B$6:'The atmosphere'!$B$39,1)-1,0,2),OFFSET('The atmosphere'!$B$6,MATCH(I138,'The atmosphere'!$B$6:'The atmosphere'!$B$39,1)-1,0,2))</f>
        <v>0.1747799112224042</v>
      </c>
      <c r="L138" s="31">
        <f t="shared" si="40"/>
        <v>1.1909840655380413</v>
      </c>
      <c r="M138" s="15">
        <f ca="1">FORECAST(I138,OFFSET('The atmosphere'!$D$6,MATCH(I138,'The atmosphere'!$B$6:'The atmosphere'!$B$39,1)-1,0,2),OFFSET('The atmosphere'!$B$6,MATCH(I138,'The atmosphere'!$B$6:'The atmosphere'!$B$39,1)-1,0,2))</f>
        <v>339.17135725533376</v>
      </c>
      <c r="N138" s="35">
        <f t="shared" si="41"/>
        <v>0.05454342775032198</v>
      </c>
      <c r="O138" s="15">
        <f ca="1">FORECAST(N138,OFFSET('Drag coefficient'!$C$8,MATCH(N138,'Drag coefficient'!$B$8:'Drag coefficient'!$B$33,1)-1,0,2),OFFSET('Drag coefficient'!$B$8,MATCH(N138,'Drag coefficient'!$B$8:'Drag coefficient'!$B$33,1)-1,0,2))</f>
        <v>0.5398184858374517</v>
      </c>
      <c r="P138" s="15">
        <f ca="1">FORECAST(N138,OFFSET('Drag coefficient'!$D$8,MATCH(N138,'Drag coefficient'!$B$8:'Drag coefficient'!$B$33,1)-1,0,2),OFFSET('Drag coefficient'!$B$8,MATCH(N138,'Drag coefficient'!$B$8:'Drag coefficient'!$B$33,1)-1,0,2))</f>
        <v>0.47109109150247097</v>
      </c>
      <c r="Q138" s="88">
        <f t="shared" si="48"/>
        <v>0.5398184858374517</v>
      </c>
      <c r="R138" s="3">
        <f t="shared" si="36"/>
        <v>203.79763922295908</v>
      </c>
      <c r="S138" s="4">
        <f t="shared" si="42"/>
        <v>0.06067761901879982</v>
      </c>
      <c r="T138" s="4">
        <f t="shared" si="43"/>
        <v>9.819324805348625</v>
      </c>
    </row>
    <row r="139" spans="2:20" ht="12.75">
      <c r="B139" s="4">
        <f t="shared" si="44"/>
        <v>6.099999999999986</v>
      </c>
      <c r="C139" s="15">
        <f t="shared" si="49"/>
        <v>0</v>
      </c>
      <c r="D139" s="3">
        <f t="shared" si="50"/>
        <v>0</v>
      </c>
      <c r="E139" s="15">
        <f t="shared" si="38"/>
        <v>0.07</v>
      </c>
      <c r="F139" s="3">
        <f t="shared" si="37"/>
        <v>-10.686147934188622</v>
      </c>
      <c r="G139" s="3">
        <f t="shared" si="45"/>
        <v>-0.08931171602330501</v>
      </c>
      <c r="H139" s="3">
        <f t="shared" si="46"/>
        <v>17.96526102272551</v>
      </c>
      <c r="I139" s="4">
        <f t="shared" si="47"/>
        <v>292.8579411706808</v>
      </c>
      <c r="J139" s="4">
        <f t="shared" si="39"/>
        <v>960.8171191310047</v>
      </c>
      <c r="K139" s="87">
        <f ca="1">FORECAST(I139,OFFSET('The atmosphere'!$C$6,MATCH(I139,'The atmosphere'!$B$6:'The atmosphere'!$B$39,1)-1,0,2),OFFSET('The atmosphere'!$B$6,MATCH(I139,'The atmosphere'!$B$6:'The atmosphere'!$B$39,1)-1,0,2))</f>
        <v>0.17469277970644398</v>
      </c>
      <c r="L139" s="31">
        <f t="shared" si="40"/>
        <v>1.1908802978117117</v>
      </c>
      <c r="M139" s="15">
        <f ca="1">FORECAST(I139,OFFSET('The atmosphere'!$D$6,MATCH(I139,'The atmosphere'!$B$6:'The atmosphere'!$B$39,1)-1,0,2),OFFSET('The atmosphere'!$B$6,MATCH(I139,'The atmosphere'!$B$6:'The atmosphere'!$B$39,1)-1,0,2))</f>
        <v>339.16785402943435</v>
      </c>
      <c r="N139" s="35">
        <f t="shared" si="41"/>
        <v>0.052968643134341416</v>
      </c>
      <c r="O139" s="15">
        <f ca="1">FORECAST(N139,OFFSET('Drag coefficient'!$C$8,MATCH(N139,'Drag coefficient'!$B$8:'Drag coefficient'!$B$33,1)-1,0,2),OFFSET('Drag coefficient'!$B$8,MATCH(N139,'Drag coefficient'!$B$8:'Drag coefficient'!$B$33,1)-1,0,2))</f>
        <v>0.5400547035298489</v>
      </c>
      <c r="P139" s="15">
        <f ca="1">FORECAST(N139,OFFSET('Drag coefficient'!$D$8,MATCH(N139,'Drag coefficient'!$B$8:'Drag coefficient'!$B$33,1)-1,0,2),OFFSET('Drag coefficient'!$B$8,MATCH(N139,'Drag coefficient'!$B$8:'Drag coefficient'!$B$33,1)-1,0,2))</f>
        <v>0.47123282211790923</v>
      </c>
      <c r="Q139" s="88">
        <f t="shared" si="48"/>
        <v>0.5400547035298489</v>
      </c>
      <c r="R139" s="3">
        <f t="shared" si="36"/>
        <v>192.1786674757683</v>
      </c>
      <c r="S139" s="4">
        <f t="shared" si="42"/>
        <v>0.057243286495574745</v>
      </c>
      <c r="T139" s="4">
        <f t="shared" si="43"/>
        <v>9.819322036578129</v>
      </c>
    </row>
    <row r="140" spans="2:20" ht="12.75">
      <c r="B140" s="4">
        <f t="shared" si="44"/>
        <v>6.149999999999986</v>
      </c>
      <c r="C140" s="15">
        <f t="shared" si="49"/>
        <v>0</v>
      </c>
      <c r="D140" s="3">
        <f t="shared" si="50"/>
        <v>0</v>
      </c>
      <c r="E140" s="15">
        <f t="shared" si="38"/>
        <v>0.07</v>
      </c>
      <c r="F140" s="3">
        <f t="shared" si="37"/>
        <v>-10.637083272229196</v>
      </c>
      <c r="G140" s="3">
        <f t="shared" si="45"/>
        <v>-0.08431022143009126</v>
      </c>
      <c r="H140" s="3">
        <f t="shared" si="46"/>
        <v>17.43340685911405</v>
      </c>
      <c r="I140" s="4">
        <f t="shared" si="47"/>
        <v>293.72961151363654</v>
      </c>
      <c r="J140" s="4">
        <f t="shared" si="39"/>
        <v>963.6769213422841</v>
      </c>
      <c r="K140" s="87">
        <f ca="1">FORECAST(I140,OFFSET('The atmosphere'!$C$6,MATCH(I140,'The atmosphere'!$B$6:'The atmosphere'!$B$39,1)-1,0,2),OFFSET('The atmosphere'!$B$6,MATCH(I140,'The atmosphere'!$B$6:'The atmosphere'!$B$39,1)-1,0,2))</f>
        <v>0.17460822768317727</v>
      </c>
      <c r="L140" s="31">
        <f t="shared" si="40"/>
        <v>1.1907796107297715</v>
      </c>
      <c r="M140" s="15">
        <f ca="1">FORECAST(I140,OFFSET('The atmosphere'!$D$6,MATCH(I140,'The atmosphere'!$B$6:'The atmosphere'!$B$39,1)-1,0,2),OFFSET('The atmosphere'!$B$6,MATCH(I140,'The atmosphere'!$B$6:'The atmosphere'!$B$39,1)-1,0,2))</f>
        <v>339.1644545150968</v>
      </c>
      <c r="N140" s="35">
        <f t="shared" si="41"/>
        <v>0.051401043437876125</v>
      </c>
      <c r="O140" s="15">
        <f ca="1">FORECAST(N140,OFFSET('Drag coefficient'!$C$8,MATCH(N140,'Drag coefficient'!$B$8:'Drag coefficient'!$B$33,1)-1,0,2),OFFSET('Drag coefficient'!$B$8,MATCH(N140,'Drag coefficient'!$B$8:'Drag coefficient'!$B$33,1)-1,0,2))</f>
        <v>0.5402898434843186</v>
      </c>
      <c r="P140" s="15">
        <f ca="1">FORECAST(N140,OFFSET('Drag coefficient'!$D$8,MATCH(N140,'Drag coefficient'!$B$8:'Drag coefficient'!$B$33,1)-1,0,2),OFFSET('Drag coefficient'!$B$8,MATCH(N140,'Drag coefficient'!$B$8:'Drag coefficient'!$B$33,1)-1,0,2))</f>
        <v>0.4713739060905911</v>
      </c>
      <c r="Q140" s="88">
        <f t="shared" si="48"/>
        <v>0.5402898434843186</v>
      </c>
      <c r="R140" s="3">
        <f t="shared" si="36"/>
        <v>180.95305753458572</v>
      </c>
      <c r="S140" s="4">
        <f t="shared" si="42"/>
        <v>0.05392303879525676</v>
      </c>
      <c r="T140" s="4">
        <f t="shared" si="43"/>
        <v>9.819319349777059</v>
      </c>
    </row>
    <row r="141" spans="2:20" ht="12.75">
      <c r="B141" s="4">
        <f t="shared" si="44"/>
        <v>6.199999999999986</v>
      </c>
      <c r="C141" s="15">
        <f t="shared" si="49"/>
        <v>0</v>
      </c>
      <c r="D141" s="3">
        <f t="shared" si="50"/>
        <v>0</v>
      </c>
      <c r="E141" s="15">
        <f t="shared" si="38"/>
        <v>0.07</v>
      </c>
      <c r="F141" s="3">
        <f t="shared" si="37"/>
        <v>-10.589648475423584</v>
      </c>
      <c r="G141" s="3">
        <f t="shared" si="45"/>
        <v>-0.07947487007375975</v>
      </c>
      <c r="H141" s="3">
        <f t="shared" si="46"/>
        <v>16.903924435342873</v>
      </c>
      <c r="I141" s="4">
        <f t="shared" si="47"/>
        <v>294.5748077354037</v>
      </c>
      <c r="J141" s="4">
        <f t="shared" si="39"/>
        <v>966.4498664625444</v>
      </c>
      <c r="K141" s="87">
        <f ca="1">FORECAST(I141,OFFSET('The atmosphere'!$C$6,MATCH(I141,'The atmosphere'!$B$6:'The atmosphere'!$B$39,1)-1,0,2),OFFSET('The atmosphere'!$B$6,MATCH(I141,'The atmosphere'!$B$6:'The atmosphere'!$B$39,1)-1,0,2))</f>
        <v>0.17452624364966585</v>
      </c>
      <c r="L141" s="31">
        <f t="shared" si="40"/>
        <v>1.1906819898159935</v>
      </c>
      <c r="M141" s="15">
        <f ca="1">FORECAST(I141,OFFSET('The atmosphere'!$D$6,MATCH(I141,'The atmosphere'!$B$6:'The atmosphere'!$B$39,1)-1,0,2),OFFSET('The atmosphere'!$B$6,MATCH(I141,'The atmosphere'!$B$6:'The atmosphere'!$B$39,1)-1,0,2))</f>
        <v>339.1611582498319</v>
      </c>
      <c r="N141" s="35">
        <f t="shared" si="41"/>
        <v>0.04984039010413791</v>
      </c>
      <c r="O141" s="15">
        <f ca="1">FORECAST(N141,OFFSET('Drag coefficient'!$C$8,MATCH(N141,'Drag coefficient'!$B$8:'Drag coefficient'!$B$33,1)-1,0,2),OFFSET('Drag coefficient'!$B$8,MATCH(N141,'Drag coefficient'!$B$8:'Drag coefficient'!$B$33,1)-1,0,2))</f>
        <v>0.5405239414843793</v>
      </c>
      <c r="P141" s="15">
        <f ca="1">FORECAST(N141,OFFSET('Drag coefficient'!$D$8,MATCH(N141,'Drag coefficient'!$B$8:'Drag coefficient'!$B$33,1)-1,0,2),OFFSET('Drag coefficient'!$B$8,MATCH(N141,'Drag coefficient'!$B$8:'Drag coefficient'!$B$33,1)-1,0,2))</f>
        <v>0.47151436489062754</v>
      </c>
      <c r="Q141" s="88">
        <f t="shared" si="48"/>
        <v>0.5405239414843793</v>
      </c>
      <c r="R141" s="3">
        <f t="shared" si="36"/>
        <v>170.11432027539632</v>
      </c>
      <c r="S141" s="4">
        <f t="shared" si="42"/>
        <v>0.05071511777753296</v>
      </c>
      <c r="T141" s="4">
        <f t="shared" si="43"/>
        <v>9.819316744579794</v>
      </c>
    </row>
    <row r="142" spans="2:20" ht="12.75">
      <c r="B142" s="4">
        <f t="shared" si="44"/>
        <v>6.249999999999986</v>
      </c>
      <c r="C142" s="15">
        <f t="shared" si="49"/>
        <v>0</v>
      </c>
      <c r="D142" s="3">
        <f t="shared" si="50"/>
        <v>0</v>
      </c>
      <c r="E142" s="15">
        <f t="shared" si="38"/>
        <v>0.07</v>
      </c>
      <c r="F142" s="3">
        <f t="shared" si="37"/>
        <v>-10.54381842711598</v>
      </c>
      <c r="G142" s="3">
        <f t="shared" si="45"/>
        <v>-0.07480310164281145</v>
      </c>
      <c r="H142" s="3">
        <f t="shared" si="46"/>
        <v>16.376733513987073</v>
      </c>
      <c r="I142" s="4">
        <f t="shared" si="47"/>
        <v>295.393644411103</v>
      </c>
      <c r="J142" s="4">
        <f t="shared" si="39"/>
        <v>969.1363303932791</v>
      </c>
      <c r="K142" s="87">
        <f ca="1">FORECAST(I142,OFFSET('The atmosphere'!$C$6,MATCH(I142,'The atmosphere'!$B$6:'The atmosphere'!$B$39,1)-1,0,2),OFFSET('The atmosphere'!$B$6,MATCH(I142,'The atmosphere'!$B$6:'The atmosphere'!$B$39,1)-1,0,2))</f>
        <v>0.174446816492123</v>
      </c>
      <c r="L142" s="31">
        <f t="shared" si="40"/>
        <v>1.1905874210857175</v>
      </c>
      <c r="M142" s="15">
        <f ca="1">FORECAST(I142,OFFSET('The atmosphere'!$D$6,MATCH(I142,'The atmosphere'!$B$6:'The atmosphere'!$B$39,1)-1,0,2),OFFSET('The atmosphere'!$B$6,MATCH(I142,'The atmosphere'!$B$6:'The atmosphere'!$B$39,1)-1,0,2))</f>
        <v>339.1579647867967</v>
      </c>
      <c r="N142" s="35">
        <f t="shared" si="41"/>
        <v>0.048286448246267495</v>
      </c>
      <c r="O142" s="15">
        <f ca="1">FORECAST(N142,OFFSET('Drag coefficient'!$C$8,MATCH(N142,'Drag coefficient'!$B$8:'Drag coefficient'!$B$33,1)-1,0,2),OFFSET('Drag coefficient'!$B$8,MATCH(N142,'Drag coefficient'!$B$8:'Drag coefficient'!$B$33,1)-1,0,2))</f>
        <v>0.5407570327630599</v>
      </c>
      <c r="P142" s="15">
        <f ca="1">FORECAST(N142,OFFSET('Drag coefficient'!$D$8,MATCH(N142,'Drag coefficient'!$B$8:'Drag coefficient'!$B$33,1)-1,0,2),OFFSET('Drag coefficient'!$B$8,MATCH(N142,'Drag coefficient'!$B$8:'Drag coefficient'!$B$33,1)-1,0,2))</f>
        <v>0.4716542196578359</v>
      </c>
      <c r="Q142" s="88">
        <f t="shared" si="48"/>
        <v>0.5407570327630599</v>
      </c>
      <c r="R142" s="3">
        <f t="shared" si="36"/>
        <v>159.65622575406775</v>
      </c>
      <c r="S142" s="4">
        <f t="shared" si="42"/>
        <v>0.047617836990588656</v>
      </c>
      <c r="T142" s="4">
        <f t="shared" si="43"/>
        <v>9.819314220633071</v>
      </c>
    </row>
    <row r="143" spans="2:20" ht="12.75">
      <c r="B143" s="4">
        <f t="shared" si="44"/>
        <v>6.299999999999986</v>
      </c>
      <c r="C143" s="15">
        <f t="shared" si="49"/>
        <v>0</v>
      </c>
      <c r="D143" s="3">
        <f t="shared" si="50"/>
        <v>0</v>
      </c>
      <c r="E143" s="15">
        <f t="shared" si="38"/>
        <v>0.07</v>
      </c>
      <c r="F143" s="3">
        <f t="shared" si="37"/>
        <v>-10.499569034784338</v>
      </c>
      <c r="G143" s="3">
        <f t="shared" si="45"/>
        <v>-0.07029246022266444</v>
      </c>
      <c r="H143" s="3">
        <f t="shared" si="46"/>
        <v>15.851755062247856</v>
      </c>
      <c r="I143" s="4">
        <f t="shared" si="47"/>
        <v>296.1862321642154</v>
      </c>
      <c r="J143" s="4">
        <f t="shared" si="39"/>
        <v>971.7366760713229</v>
      </c>
      <c r="K143" s="87">
        <f ca="1">FORECAST(I143,OFFSET('The atmosphere'!$C$6,MATCH(I143,'The atmosphere'!$B$6:'The atmosphere'!$B$39,1)-1,0,2),OFFSET('The atmosphere'!$B$6,MATCH(I143,'The atmosphere'!$B$6:'The atmosphere'!$B$39,1)-1,0,2))</f>
        <v>0.17436993548007113</v>
      </c>
      <c r="L143" s="31">
        <f t="shared" si="40"/>
        <v>1.1904958910383545</v>
      </c>
      <c r="M143" s="15">
        <f ca="1">FORECAST(I143,OFFSET('The atmosphere'!$D$6,MATCH(I143,'The atmosphere'!$B$6:'The atmosphere'!$B$39,1)-1,0,2),OFFSET('The atmosphere'!$B$6,MATCH(I143,'The atmosphere'!$B$6:'The atmosphere'!$B$39,1)-1,0,2))</f>
        <v>339.15487369455957</v>
      </c>
      <c r="N143" s="35">
        <f t="shared" si="41"/>
        <v>0.046738986497725614</v>
      </c>
      <c r="O143" s="15">
        <f ca="1">FORECAST(N143,OFFSET('Drag coefficient'!$C$8,MATCH(N143,'Drag coefficient'!$B$8:'Drag coefficient'!$B$33,1)-1,0,2),OFFSET('Drag coefficient'!$B$8,MATCH(N143,'Drag coefficient'!$B$8:'Drag coefficient'!$B$33,1)-1,0,2))</f>
        <v>0.5409891520253411</v>
      </c>
      <c r="P143" s="15">
        <f ca="1">FORECAST(N143,OFFSET('Drag coefficient'!$D$8,MATCH(N143,'Drag coefficient'!$B$8:'Drag coefficient'!$B$33,1)-1,0,2),OFFSET('Drag coefficient'!$B$8,MATCH(N143,'Drag coefficient'!$B$8:'Drag coefficient'!$B$33,1)-1,0,2))</f>
        <v>0.47179349121520464</v>
      </c>
      <c r="Q143" s="88">
        <f t="shared" si="48"/>
        <v>0.5409891520253411</v>
      </c>
      <c r="R143" s="3">
        <f t="shared" si="36"/>
        <v>149.57279572785436</v>
      </c>
      <c r="S143" s="4">
        <f t="shared" si="42"/>
        <v>0.044629579735104036</v>
      </c>
      <c r="T143" s="4">
        <f t="shared" si="43"/>
        <v>9.81931177759582</v>
      </c>
    </row>
    <row r="144" spans="2:20" ht="12.75">
      <c r="B144" s="4">
        <f t="shared" si="44"/>
        <v>6.349999999999985</v>
      </c>
      <c r="C144" s="15">
        <f t="shared" si="49"/>
        <v>0</v>
      </c>
      <c r="D144" s="3">
        <f t="shared" si="50"/>
        <v>0</v>
      </c>
      <c r="E144" s="15">
        <f t="shared" si="38"/>
        <v>0.07</v>
      </c>
      <c r="F144" s="3">
        <f t="shared" si="37"/>
        <v>-10.45687720238302</v>
      </c>
      <c r="G144" s="3">
        <f t="shared" si="45"/>
        <v>-0.06594059147635267</v>
      </c>
      <c r="H144" s="3">
        <f t="shared" si="46"/>
        <v>15.328911202128705</v>
      </c>
      <c r="I144" s="4">
        <f t="shared" si="47"/>
        <v>296.95267772432186</v>
      </c>
      <c r="J144" s="4">
        <f t="shared" si="39"/>
        <v>974.2512536582868</v>
      </c>
      <c r="K144" s="87">
        <f ca="1">FORECAST(I144,OFFSET('The atmosphere'!$C$6,MATCH(I144,'The atmosphere'!$B$6:'The atmosphere'!$B$39,1)-1,0,2),OFFSET('The atmosphere'!$B$6,MATCH(I144,'The atmosphere'!$B$6:'The atmosphere'!$B$39,1)-1,0,2))</f>
        <v>0.1742955902607408</v>
      </c>
      <c r="L144" s="31">
        <f t="shared" si="40"/>
        <v>1.1904073866502032</v>
      </c>
      <c r="M144" s="15">
        <f ca="1">FORECAST(I144,OFFSET('The atmosphere'!$D$6,MATCH(I144,'The atmosphere'!$B$6:'The atmosphere'!$B$39,1)-1,0,2),OFFSET('The atmosphere'!$B$6,MATCH(I144,'The atmosphere'!$B$6:'The atmosphere'!$B$39,1)-1,0,2))</f>
        <v>339.15188455687513</v>
      </c>
      <c r="N144" s="35">
        <f t="shared" si="41"/>
        <v>0.04519777686671847</v>
      </c>
      <c r="O144" s="15">
        <f ca="1">FORECAST(N144,OFFSET('Drag coefficient'!$C$8,MATCH(N144,'Drag coefficient'!$B$8:'Drag coefficient'!$B$33,1)-1,0,2),OFFSET('Drag coefficient'!$B$8,MATCH(N144,'Drag coefficient'!$B$8:'Drag coefficient'!$B$33,1)-1,0,2))</f>
        <v>0.5412203334699923</v>
      </c>
      <c r="P144" s="15">
        <f ca="1">FORECAST(N144,OFFSET('Drag coefficient'!$D$8,MATCH(N144,'Drag coefficient'!$B$8:'Drag coefficient'!$B$33,1)-1,0,2),OFFSET('Drag coefficient'!$B$8,MATCH(N144,'Drag coefficient'!$B$8:'Drag coefficient'!$B$33,1)-1,0,2))</f>
        <v>0.47193220008199527</v>
      </c>
      <c r="Q144" s="88">
        <f t="shared" si="48"/>
        <v>0.5412203334699923</v>
      </c>
      <c r="R144" s="3">
        <f t="shared" si="36"/>
        <v>139.8582965371442</v>
      </c>
      <c r="S144" s="4">
        <f t="shared" si="42"/>
        <v>0.04174879722305103</v>
      </c>
      <c r="T144" s="4">
        <f t="shared" si="43"/>
        <v>9.819309415138969</v>
      </c>
    </row>
    <row r="145" spans="2:20" ht="12.75">
      <c r="B145" s="4">
        <f t="shared" si="44"/>
        <v>6.399999999999985</v>
      </c>
      <c r="C145" s="15">
        <f t="shared" si="49"/>
        <v>0</v>
      </c>
      <c r="D145" s="3">
        <f t="shared" si="50"/>
        <v>0</v>
      </c>
      <c r="E145" s="15">
        <f aca="true" t="shared" si="51" ref="E145:E176">D145+$C$10</f>
        <v>0.07</v>
      </c>
      <c r="F145" s="3">
        <f t="shared" si="37"/>
        <v>-10.415720804039697</v>
      </c>
      <c r="G145" s="3">
        <f t="shared" si="45"/>
        <v>-0.06174523996327186</v>
      </c>
      <c r="H145" s="3">
        <f t="shared" si="46"/>
        <v>14.80812516192672</v>
      </c>
      <c r="I145" s="4">
        <f t="shared" si="47"/>
        <v>297.6930839824182</v>
      </c>
      <c r="J145" s="4">
        <f aca="true" t="shared" si="52" ref="J145:J176">I145*3.28083</f>
        <v>976.6804007220371</v>
      </c>
      <c r="K145" s="87">
        <f ca="1">FORECAST(I145,OFFSET('The atmosphere'!$C$6,MATCH(I145,'The atmosphere'!$B$6:'The atmosphere'!$B$39,1)-1,0,2),OFFSET('The atmosphere'!$B$6,MATCH(I145,'The atmosphere'!$B$6:'The atmosphere'!$B$39,1)-1,0,2))</f>
        <v>0.17422377085370544</v>
      </c>
      <c r="L145" s="31">
        <f aca="true" t="shared" si="53" ref="L145:L176">EXP(K145)</f>
        <v>1.190321895367567</v>
      </c>
      <c r="M145" s="15">
        <f ca="1">FORECAST(I145,OFFSET('The atmosphere'!$D$6,MATCH(I145,'The atmosphere'!$B$6:'The atmosphere'!$B$39,1)-1,0,2),OFFSET('The atmosphere'!$B$6,MATCH(I145,'The atmosphere'!$B$6:'The atmosphere'!$B$39,1)-1,0,2))</f>
        <v>339.1489969724686</v>
      </c>
      <c r="N145" s="35">
        <f aca="true" t="shared" si="54" ref="N145:N176">ABS(H145/M145)</f>
        <v>0.043662594594460244</v>
      </c>
      <c r="O145" s="15">
        <f ca="1">FORECAST(N145,OFFSET('Drag coefficient'!$C$8,MATCH(N145,'Drag coefficient'!$B$8:'Drag coefficient'!$B$33,1)-1,0,2),OFFSET('Drag coefficient'!$B$8,MATCH(N145,'Drag coefficient'!$B$8:'Drag coefficient'!$B$33,1)-1,0,2))</f>
        <v>0.541450610810831</v>
      </c>
      <c r="P145" s="15">
        <f ca="1">FORECAST(N145,OFFSET('Drag coefficient'!$D$8,MATCH(N145,'Drag coefficient'!$B$8:'Drag coefficient'!$B$33,1)-1,0,2),OFFSET('Drag coefficient'!$B$8,MATCH(N145,'Drag coefficient'!$B$8:'Drag coefficient'!$B$33,1)-1,0,2))</f>
        <v>0.4720703664864985</v>
      </c>
      <c r="Q145" s="88">
        <f t="shared" si="48"/>
        <v>0.541450610810831</v>
      </c>
      <c r="R145" s="3">
        <f t="shared" si="36"/>
        <v>130.5072323326867</v>
      </c>
      <c r="S145" s="4">
        <f aca="true" t="shared" si="55" ref="S145:S176">R145*$G$10*Q145</f>
        <v>0.03897400682763565</v>
      </c>
      <c r="T145" s="4">
        <f aca="true" t="shared" si="56" ref="T145:T176">$U$11/($T$11+I145)^2</f>
        <v>9.819307132945285</v>
      </c>
    </row>
    <row r="146" spans="2:20" ht="12.75">
      <c r="B146" s="4">
        <f aca="true" t="shared" si="57" ref="B146:B177">B145+B$10</f>
        <v>6.449999999999985</v>
      </c>
      <c r="C146" s="15">
        <f t="shared" si="49"/>
        <v>0</v>
      </c>
      <c r="D146" s="3">
        <f t="shared" si="50"/>
        <v>0</v>
      </c>
      <c r="E146" s="15">
        <f t="shared" si="51"/>
        <v>0.07</v>
      </c>
      <c r="F146" s="3">
        <f t="shared" si="37"/>
        <v>-10.376078659054366</v>
      </c>
      <c r="G146" s="3">
        <f aca="true" t="shared" si="58" ref="G146:G177">F146/9.81+1</f>
        <v>-0.0577042465906592</v>
      </c>
      <c r="H146" s="3">
        <f aca="true" t="shared" si="59" ref="H146:H177">H145+F146*B$10</f>
        <v>14.289321228974002</v>
      </c>
      <c r="I146" s="4">
        <f aca="true" t="shared" si="60" ref="I146:I177">I145+H146*B$10</f>
        <v>298.40755004386693</v>
      </c>
      <c r="J146" s="4">
        <f t="shared" si="52"/>
        <v>979.02444241042</v>
      </c>
      <c r="K146" s="87">
        <f ca="1">FORECAST(I146,OFFSET('The atmosphere'!$C$6,MATCH(I146,'The atmosphere'!$B$6:'The atmosphere'!$B$39,1)-1,0,2),OFFSET('The atmosphere'!$B$6,MATCH(I146,'The atmosphere'!$B$6:'The atmosphere'!$B$39,1)-1,0,2))</f>
        <v>0.17415446764574494</v>
      </c>
      <c r="L146" s="31">
        <f t="shared" si="53"/>
        <v>1.1902394051001655</v>
      </c>
      <c r="M146" s="15">
        <f ca="1">FORECAST(I146,OFFSET('The atmosphere'!$D$6,MATCH(I146,'The atmosphere'!$B$6:'The atmosphere'!$B$39,1)-1,0,2),OFFSET('The atmosphere'!$B$6,MATCH(I146,'The atmosphere'!$B$6:'The atmosphere'!$B$39,1)-1,0,2))</f>
        <v>339.1462105548289</v>
      </c>
      <c r="N146" s="35">
        <f t="shared" si="54"/>
        <v>0.04213321801708259</v>
      </c>
      <c r="O146" s="15">
        <f ca="1">FORECAST(N146,OFFSET('Drag coefficient'!$C$8,MATCH(N146,'Drag coefficient'!$B$8:'Drag coefficient'!$B$33,1)-1,0,2),OFFSET('Drag coefficient'!$B$8,MATCH(N146,'Drag coefficient'!$B$8:'Drag coefficient'!$B$33,1)-1,0,2))</f>
        <v>0.5416800172974376</v>
      </c>
      <c r="P146" s="15">
        <f ca="1">FORECAST(N146,OFFSET('Drag coefficient'!$D$8,MATCH(N146,'Drag coefficient'!$B$8:'Drag coefficient'!$B$33,1)-1,0,2),OFFSET('Drag coefficient'!$B$8,MATCH(N146,'Drag coefficient'!$B$8:'Drag coefficient'!$B$33,1)-1,0,2))</f>
        <v>0.4722080103784625</v>
      </c>
      <c r="Q146" s="88">
        <f t="shared" si="48"/>
        <v>0.5416800172974376</v>
      </c>
      <c r="R146" s="3">
        <f aca="true" t="shared" si="61" ref="R146:R186">0.5*L146*H146^2</f>
        <v>121.51433863437991</v>
      </c>
      <c r="S146" s="4">
        <f t="shared" si="55"/>
        <v>0.03630379042094154</v>
      </c>
      <c r="T146" s="4">
        <f t="shared" si="56"/>
        <v>9.819304930709206</v>
      </c>
    </row>
    <row r="147" spans="2:20" ht="12.75">
      <c r="B147" s="4">
        <f t="shared" si="57"/>
        <v>6.499999999999985</v>
      </c>
      <c r="C147" s="15">
        <f t="shared" si="49"/>
        <v>0</v>
      </c>
      <c r="D147" s="3">
        <f t="shared" si="50"/>
        <v>0</v>
      </c>
      <c r="E147" s="15">
        <f t="shared" si="51"/>
        <v>0.07</v>
      </c>
      <c r="F147" s="3">
        <f aca="true" t="shared" si="62" ref="F147:F186">(C147-S146)/E147-T146</f>
        <v>-10.337930508151228</v>
      </c>
      <c r="G147" s="3">
        <f t="shared" si="58"/>
        <v>-0.05381554619278561</v>
      </c>
      <c r="H147" s="3">
        <f t="shared" si="59"/>
        <v>13.77242470356644</v>
      </c>
      <c r="I147" s="4">
        <f t="shared" si="60"/>
        <v>299.0961712790453</v>
      </c>
      <c r="J147" s="4">
        <f t="shared" si="52"/>
        <v>981.2836916174301</v>
      </c>
      <c r="K147" s="87">
        <f ca="1">FORECAST(I147,OFFSET('The atmosphere'!$C$6,MATCH(I147,'The atmosphere'!$B$6:'The atmosphere'!$B$39,1)-1,0,2),OFFSET('The atmosphere'!$B$6,MATCH(I147,'The atmosphere'!$B$6:'The atmosphere'!$B$39,1)-1,0,2))</f>
        <v>0.17408767138593262</v>
      </c>
      <c r="L147" s="31">
        <f t="shared" si="53"/>
        <v>1.1901599042148339</v>
      </c>
      <c r="M147" s="15">
        <f ca="1">FORECAST(I147,OFFSET('The atmosphere'!$D$6,MATCH(I147,'The atmosphere'!$B$6:'The atmosphere'!$B$39,1)-1,0,2),OFFSET('The atmosphere'!$B$6,MATCH(I147,'The atmosphere'!$B$6:'The atmosphere'!$B$39,1)-1,0,2))</f>
        <v>339.1435249320117</v>
      </c>
      <c r="N147" s="35">
        <f t="shared" si="54"/>
        <v>0.04060942843100839</v>
      </c>
      <c r="O147" s="15">
        <f ca="1">FORECAST(N147,OFFSET('Drag coefficient'!$C$8,MATCH(N147,'Drag coefficient'!$B$8:'Drag coefficient'!$B$33,1)-1,0,2),OFFSET('Drag coefficient'!$B$8,MATCH(N147,'Drag coefficient'!$B$8:'Drag coefficient'!$B$33,1)-1,0,2))</f>
        <v>0.5419085857353487</v>
      </c>
      <c r="P147" s="15">
        <f ca="1">FORECAST(N147,OFFSET('Drag coefficient'!$D$8,MATCH(N147,'Drag coefficient'!$B$8:'Drag coefficient'!$B$33,1)-1,0,2),OFFSET('Drag coefficient'!$B$8,MATCH(N147,'Drag coefficient'!$B$8:'Drag coefficient'!$B$33,1)-1,0,2))</f>
        <v>0.4723451514412092</v>
      </c>
      <c r="Q147" s="88">
        <f t="shared" si="48"/>
        <v>0.5419085857353487</v>
      </c>
      <c r="R147" s="3">
        <f t="shared" si="61"/>
        <v>112.87457620849453</v>
      </c>
      <c r="S147" s="4">
        <f t="shared" si="55"/>
        <v>0.033736792796030486</v>
      </c>
      <c r="T147" s="4">
        <f t="shared" si="56"/>
        <v>9.819302808136687</v>
      </c>
    </row>
    <row r="148" spans="2:20" ht="12.75">
      <c r="B148" s="4">
        <f t="shared" si="57"/>
        <v>6.549999999999985</v>
      </c>
      <c r="C148" s="15">
        <f t="shared" si="49"/>
        <v>0</v>
      </c>
      <c r="D148" s="3">
        <f t="shared" si="50"/>
        <v>0</v>
      </c>
      <c r="E148" s="15">
        <f t="shared" si="51"/>
        <v>0.07</v>
      </c>
      <c r="F148" s="3">
        <f t="shared" si="62"/>
        <v>-10.301256990937123</v>
      </c>
      <c r="G148" s="3">
        <f t="shared" si="58"/>
        <v>-0.050077165233141985</v>
      </c>
      <c r="H148" s="3">
        <f t="shared" si="59"/>
        <v>13.257361854019583</v>
      </c>
      <c r="I148" s="4">
        <f t="shared" si="60"/>
        <v>299.75903937174627</v>
      </c>
      <c r="J148" s="4">
        <f t="shared" si="52"/>
        <v>983.4584491420063</v>
      </c>
      <c r="K148" s="87">
        <f ca="1">FORECAST(I148,OFFSET('The atmosphere'!$C$6,MATCH(I148,'The atmosphere'!$B$6:'The atmosphere'!$B$39,1)-1,0,2),OFFSET('The atmosphere'!$B$6,MATCH(I148,'The atmosphere'!$B$6:'The atmosphere'!$B$39,1)-1,0,2))</f>
        <v>0.17402337318094063</v>
      </c>
      <c r="L148" s="31">
        <f t="shared" si="53"/>
        <v>1.1900833815295015</v>
      </c>
      <c r="M148" s="15">
        <f ca="1">FORECAST(I148,OFFSET('The atmosphere'!$D$6,MATCH(I148,'The atmosphere'!$B$6:'The atmosphere'!$B$39,1)-1,0,2),OFFSET('The atmosphere'!$B$6,MATCH(I148,'The atmosphere'!$B$6:'The atmosphere'!$B$39,1)-1,0,2))</f>
        <v>339.14093974645016</v>
      </c>
      <c r="N148" s="35">
        <f t="shared" si="54"/>
        <v>0.0390910099616139</v>
      </c>
      <c r="O148" s="15">
        <f ca="1">FORECAST(N148,OFFSET('Drag coefficient'!$C$8,MATCH(N148,'Drag coefficient'!$B$8:'Drag coefficient'!$B$33,1)-1,0,2),OFFSET('Drag coefficient'!$B$8,MATCH(N148,'Drag coefficient'!$B$8:'Drag coefficient'!$B$33,1)-1,0,2))</f>
        <v>0.542136348505758</v>
      </c>
      <c r="P148" s="15">
        <f ca="1">FORECAST(N148,OFFSET('Drag coefficient'!$D$8,MATCH(N148,'Drag coefficient'!$B$8:'Drag coefficient'!$B$33,1)-1,0,2),OFFSET('Drag coefficient'!$B$8,MATCH(N148,'Drag coefficient'!$B$8:'Drag coefficient'!$B$33,1)-1,0,2))</f>
        <v>0.47248180910345466</v>
      </c>
      <c r="Q148" s="88">
        <f t="shared" si="48"/>
        <v>0.542136348505758</v>
      </c>
      <c r="R148" s="3">
        <f t="shared" si="61"/>
        <v>104.58312525096723</v>
      </c>
      <c r="S148" s="4">
        <f t="shared" si="55"/>
        <v>0.03127172017044537</v>
      </c>
      <c r="T148" s="4">
        <f t="shared" si="56"/>
        <v>9.819300764945048</v>
      </c>
    </row>
    <row r="149" spans="2:20" ht="12.75">
      <c r="B149" s="4">
        <f t="shared" si="57"/>
        <v>6.5999999999999845</v>
      </c>
      <c r="C149" s="15">
        <f t="shared" si="49"/>
        <v>0</v>
      </c>
      <c r="D149" s="3">
        <f t="shared" si="50"/>
        <v>0</v>
      </c>
      <c r="E149" s="15">
        <f t="shared" si="51"/>
        <v>0.07</v>
      </c>
      <c r="F149" s="3">
        <f t="shared" si="62"/>
        <v>-10.266039624522838</v>
      </c>
      <c r="G149" s="3">
        <f t="shared" si="58"/>
        <v>-0.04648721962516178</v>
      </c>
      <c r="H149" s="3">
        <f t="shared" si="59"/>
        <v>12.744059872793441</v>
      </c>
      <c r="I149" s="4">
        <f t="shared" si="60"/>
        <v>300.39624236538594</v>
      </c>
      <c r="J149" s="4">
        <f t="shared" si="52"/>
        <v>985.5490038396291</v>
      </c>
      <c r="K149" s="87">
        <f ca="1">FORECAST(I149,OFFSET('The atmosphere'!$C$6,MATCH(I149,'The atmosphere'!$B$6:'The atmosphere'!$B$39,1)-1,0,2),OFFSET('The atmosphere'!$B$6,MATCH(I149,'The atmosphere'!$B$6:'The atmosphere'!$B$39,1)-1,0,2))</f>
        <v>0.17396196073292294</v>
      </c>
      <c r="L149" s="31">
        <f t="shared" si="53"/>
        <v>1.1900102978398437</v>
      </c>
      <c r="M149" s="15">
        <f ca="1">FORECAST(I149,OFFSET('The atmosphere'!$D$6,MATCH(I149,'The atmosphere'!$B$6:'The atmosphere'!$B$39,1)-1,0,2),OFFSET('The atmosphere'!$B$6,MATCH(I149,'The atmosphere'!$B$6:'The atmosphere'!$B$39,1)-1,0,2))</f>
        <v>339.1384942790115</v>
      </c>
      <c r="N149" s="35">
        <f t="shared" si="54"/>
        <v>0.03757774504450331</v>
      </c>
      <c r="O149" s="15">
        <f ca="1">FORECAST(N149,OFFSET('Drag coefficient'!$C$8,MATCH(N149,'Drag coefficient'!$B$8:'Drag coefficient'!$B$33,1)-1,0,2),OFFSET('Drag coefficient'!$B$8,MATCH(N149,'Drag coefficient'!$B$8:'Drag coefficient'!$B$33,1)-1,0,2))</f>
        <v>0.5423633382433245</v>
      </c>
      <c r="P149" s="15">
        <f ca="1">FORECAST(N149,OFFSET('Drag coefficient'!$D$8,MATCH(N149,'Drag coefficient'!$B$8:'Drag coefficient'!$B$33,1)-1,0,2),OFFSET('Drag coefficient'!$B$8,MATCH(N149,'Drag coefficient'!$B$8:'Drag coefficient'!$B$33,1)-1,0,2))</f>
        <v>0.47261800294599465</v>
      </c>
      <c r="Q149" s="88">
        <f t="shared" si="48"/>
        <v>0.5423633382433245</v>
      </c>
      <c r="R149" s="3">
        <f t="shared" si="61"/>
        <v>96.63541815615254</v>
      </c>
      <c r="S149" s="4">
        <f t="shared" si="55"/>
        <v>0.028907350257658244</v>
      </c>
      <c r="T149" s="4">
        <f t="shared" si="56"/>
        <v>9.819298800862837</v>
      </c>
    </row>
    <row r="150" spans="2:20" ht="12.75">
      <c r="B150" s="4">
        <f t="shared" si="57"/>
        <v>6.649999999999984</v>
      </c>
      <c r="C150" s="15">
        <f t="shared" si="49"/>
        <v>0</v>
      </c>
      <c r="D150" s="3">
        <f t="shared" si="50"/>
        <v>0</v>
      </c>
      <c r="E150" s="15">
        <f t="shared" si="51"/>
        <v>0.07</v>
      </c>
      <c r="F150" s="3">
        <f t="shared" si="62"/>
        <v>-10.232260947400812</v>
      </c>
      <c r="G150" s="3">
        <f t="shared" si="58"/>
        <v>-0.043043929398655534</v>
      </c>
      <c r="H150" s="3">
        <f t="shared" si="59"/>
        <v>12.2324468254234</v>
      </c>
      <c r="I150" s="4">
        <f t="shared" si="60"/>
        <v>301.00786470665713</v>
      </c>
      <c r="J150" s="4">
        <f t="shared" si="52"/>
        <v>987.5556327655419</v>
      </c>
      <c r="K150" s="87">
        <f ca="1">FORECAST(I150,OFFSET('The atmosphere'!$C$6,MATCH(I150,'The atmosphere'!$B$6:'The atmosphere'!$B$39,1)-1,0,2),OFFSET('The atmosphere'!$B$6,MATCH(I150,'The atmosphere'!$B$6:'The atmosphere'!$B$39,1)-1,0,2))</f>
        <v>0.1739032449881609</v>
      </c>
      <c r="L150" s="31">
        <f t="shared" si="53"/>
        <v>1.1899404275501948</v>
      </c>
      <c r="M150" s="15">
        <f ca="1">FORECAST(I150,OFFSET('The atmosphere'!$D$6,MATCH(I150,'The atmosphere'!$B$6:'The atmosphere'!$B$39,1)-1,0,2),OFFSET('The atmosphere'!$B$6,MATCH(I150,'The atmosphere'!$B$6:'The atmosphere'!$B$39,1)-1,0,2))</f>
        <v>339.1361701141147</v>
      </c>
      <c r="N150" s="35">
        <f t="shared" si="54"/>
        <v>0.03606942550925001</v>
      </c>
      <c r="O150" s="15">
        <f ca="1">FORECAST(N150,OFFSET('Drag coefficient'!$C$8,MATCH(N150,'Drag coefficient'!$B$8:'Drag coefficient'!$B$33,1)-1,0,2),OFFSET('Drag coefficient'!$B$8,MATCH(N150,'Drag coefficient'!$B$8:'Drag coefficient'!$B$33,1)-1,0,2))</f>
        <v>0.5425895861736125</v>
      </c>
      <c r="P150" s="15">
        <f ca="1">FORECAST(N150,OFFSET('Drag coefficient'!$D$8,MATCH(N150,'Drag coefficient'!$B$8:'Drag coefficient'!$B$33,1)-1,0,2),OFFSET('Drag coefficient'!$B$8,MATCH(N150,'Drag coefficient'!$B$8:'Drag coefficient'!$B$33,1)-1,0,2))</f>
        <v>0.47275375170416745</v>
      </c>
      <c r="Q150" s="88">
        <f t="shared" si="48"/>
        <v>0.5425895861736125</v>
      </c>
      <c r="R150" s="3">
        <f t="shared" si="61"/>
        <v>89.02703243049929</v>
      </c>
      <c r="S150" s="4">
        <f t="shared" si="55"/>
        <v>0.026642500373256266</v>
      </c>
      <c r="T150" s="4">
        <f t="shared" si="56"/>
        <v>9.819296915629687</v>
      </c>
    </row>
    <row r="151" spans="2:20" ht="12.75">
      <c r="B151" s="4">
        <f t="shared" si="57"/>
        <v>6.699999999999984</v>
      </c>
      <c r="C151" s="15">
        <f t="shared" si="49"/>
        <v>0</v>
      </c>
      <c r="D151" s="3">
        <f t="shared" si="50"/>
        <v>0</v>
      </c>
      <c r="E151" s="15">
        <f t="shared" si="51"/>
        <v>0.07</v>
      </c>
      <c r="F151" s="3">
        <f t="shared" si="62"/>
        <v>-10.199904063819062</v>
      </c>
      <c r="G151" s="3">
        <f t="shared" si="58"/>
        <v>-0.0397455722547464</v>
      </c>
      <c r="H151" s="3">
        <f t="shared" si="59"/>
        <v>11.722451622232446</v>
      </c>
      <c r="I151" s="4">
        <f t="shared" si="60"/>
        <v>301.59398728776875</v>
      </c>
      <c r="J151" s="4">
        <f t="shared" si="52"/>
        <v>989.4786013133304</v>
      </c>
      <c r="K151" s="87">
        <f ca="1">FORECAST(I151,OFFSET('The atmosphere'!$C$6,MATCH(I151,'The atmosphere'!$B$6:'The atmosphere'!$B$39,1)-1,0,2),OFFSET('The atmosphere'!$B$6,MATCH(I151,'The atmosphere'!$B$6:'The atmosphere'!$B$39,1)-1,0,2))</f>
        <v>0.17384697722037418</v>
      </c>
      <c r="L151" s="31">
        <f t="shared" si="53"/>
        <v>1.1898734741422143</v>
      </c>
      <c r="M151" s="15">
        <f ca="1">FORECAST(I151,OFFSET('The atmosphere'!$D$6,MATCH(I151,'The atmosphere'!$B$6:'The atmosphere'!$B$39,1)-1,0,2),OFFSET('The atmosphere'!$B$6,MATCH(I151,'The atmosphere'!$B$6:'The atmosphere'!$B$39,1)-1,0,2))</f>
        <v>339.13394284830645</v>
      </c>
      <c r="N151" s="35">
        <f t="shared" si="54"/>
        <v>0.03456584594210277</v>
      </c>
      <c r="O151" s="15">
        <f ca="1">FORECAST(N151,OFFSET('Drag coefficient'!$C$8,MATCH(N151,'Drag coefficient'!$B$8:'Drag coefficient'!$B$33,1)-1,0,2),OFFSET('Drag coefficient'!$B$8,MATCH(N151,'Drag coefficient'!$B$8:'Drag coefficient'!$B$33,1)-1,0,2))</f>
        <v>0.5428151231086846</v>
      </c>
      <c r="P151" s="15">
        <f ca="1">FORECAST(N151,OFFSET('Drag coefficient'!$D$8,MATCH(N151,'Drag coefficient'!$B$8:'Drag coefficient'!$B$33,1)-1,0,2),OFFSET('Drag coefficient'!$B$8,MATCH(N151,'Drag coefficient'!$B$8:'Drag coefficient'!$B$33,1)-1,0,2))</f>
        <v>0.4728890738652107</v>
      </c>
      <c r="Q151" s="88">
        <f t="shared" si="48"/>
        <v>0.5428151231086846</v>
      </c>
      <c r="R151" s="3">
        <f t="shared" si="61"/>
        <v>81.75375053062884</v>
      </c>
      <c r="S151" s="4">
        <f t="shared" si="55"/>
        <v>0.024476045593648</v>
      </c>
      <c r="T151" s="4">
        <f t="shared" si="56"/>
        <v>9.819295108996188</v>
      </c>
    </row>
    <row r="152" spans="2:20" ht="12.75">
      <c r="B152" s="4">
        <f t="shared" si="57"/>
        <v>6.749999999999984</v>
      </c>
      <c r="C152" s="15">
        <f t="shared" si="49"/>
        <v>0</v>
      </c>
      <c r="D152" s="3">
        <f t="shared" si="50"/>
        <v>0</v>
      </c>
      <c r="E152" s="15">
        <f t="shared" si="51"/>
        <v>0.07</v>
      </c>
      <c r="F152" s="3">
        <f t="shared" si="62"/>
        <v>-10.16895290319116</v>
      </c>
      <c r="G152" s="3">
        <f t="shared" si="58"/>
        <v>-0.036590510009292476</v>
      </c>
      <c r="H152" s="3">
        <f t="shared" si="59"/>
        <v>11.214003977072888</v>
      </c>
      <c r="I152" s="4">
        <f t="shared" si="60"/>
        <v>302.1546874866224</v>
      </c>
      <c r="J152" s="4">
        <f t="shared" si="52"/>
        <v>991.3181633467352</v>
      </c>
      <c r="K152" s="87">
        <f ca="1">FORECAST(I152,OFFSET('The atmosphere'!$C$6,MATCH(I152,'The atmosphere'!$B$6:'The atmosphere'!$B$39,1)-1,0,2),OFFSET('The atmosphere'!$B$6,MATCH(I152,'The atmosphere'!$B$6:'The atmosphere'!$B$39,1)-1,0,2))</f>
        <v>0.17379315000128423</v>
      </c>
      <c r="L152" s="31">
        <f t="shared" si="53"/>
        <v>1.189809428285753</v>
      </c>
      <c r="M152" s="15">
        <f ca="1">FORECAST(I152,OFFSET('The atmosphere'!$D$6,MATCH(I152,'The atmosphere'!$B$6:'The atmosphere'!$B$39,1)-1,0,2),OFFSET('The atmosphere'!$B$6,MATCH(I152,'The atmosphere'!$B$6:'The atmosphere'!$B$39,1)-1,0,2))</f>
        <v>339.13181218755085</v>
      </c>
      <c r="N152" s="35">
        <f t="shared" si="54"/>
        <v>0.0330668005007775</v>
      </c>
      <c r="O152" s="15">
        <f ca="1">FORECAST(N152,OFFSET('Drag coefficient'!$C$8,MATCH(N152,'Drag coefficient'!$B$8:'Drag coefficient'!$B$33,1)-1,0,2),OFFSET('Drag coefficient'!$B$8,MATCH(N152,'Drag coefficient'!$B$8:'Drag coefficient'!$B$33,1)-1,0,2))</f>
        <v>0.5430399799248834</v>
      </c>
      <c r="P152" s="15">
        <f ca="1">FORECAST(N152,OFFSET('Drag coefficient'!$D$8,MATCH(N152,'Drag coefficient'!$B$8:'Drag coefficient'!$B$33,1)-1,0,2),OFFSET('Drag coefficient'!$B$8,MATCH(N152,'Drag coefficient'!$B$8:'Drag coefficient'!$B$33,1)-1,0,2))</f>
        <v>0.47302398795492995</v>
      </c>
      <c r="Q152" s="88">
        <f t="shared" si="48"/>
        <v>0.5430399799248834</v>
      </c>
      <c r="R152" s="3">
        <f t="shared" si="61"/>
        <v>74.81157912595721</v>
      </c>
      <c r="S152" s="4">
        <f t="shared" si="55"/>
        <v>0.022406924755930605</v>
      </c>
      <c r="T152" s="4">
        <f t="shared" si="56"/>
        <v>9.819293380723778</v>
      </c>
    </row>
    <row r="153" spans="2:20" ht="12.75">
      <c r="B153" s="4">
        <f t="shared" si="57"/>
        <v>6.799999999999984</v>
      </c>
      <c r="C153" s="15">
        <f t="shared" si="49"/>
        <v>0</v>
      </c>
      <c r="D153" s="3">
        <f t="shared" si="50"/>
        <v>0</v>
      </c>
      <c r="E153" s="15">
        <f t="shared" si="51"/>
        <v>0.07</v>
      </c>
      <c r="F153" s="3">
        <f t="shared" si="62"/>
        <v>-10.139392305808501</v>
      </c>
      <c r="G153" s="3">
        <f t="shared" si="58"/>
        <v>-0.03357719733012243</v>
      </c>
      <c r="H153" s="3">
        <f t="shared" si="59"/>
        <v>10.707034361782464</v>
      </c>
      <c r="I153" s="4">
        <f t="shared" si="60"/>
        <v>302.6900392047115</v>
      </c>
      <c r="J153" s="4">
        <f t="shared" si="52"/>
        <v>993.0745613239936</v>
      </c>
      <c r="K153" s="87">
        <f ca="1">FORECAST(I153,OFFSET('The atmosphere'!$C$6,MATCH(I153,'The atmosphere'!$B$6:'The atmosphere'!$B$39,1)-1,0,2),OFFSET('The atmosphere'!$B$6,MATCH(I153,'The atmosphere'!$B$6:'The atmosphere'!$B$39,1)-1,0,2))</f>
        <v>0.1737417562363477</v>
      </c>
      <c r="L153" s="31">
        <f t="shared" si="53"/>
        <v>1.1897482810709827</v>
      </c>
      <c r="M153" s="15">
        <f ca="1">FORECAST(I153,OFFSET('The atmosphere'!$D$6,MATCH(I153,'The atmosphere'!$B$6:'The atmosphere'!$B$39,1)-1,0,2),OFFSET('The atmosphere'!$B$6,MATCH(I153,'The atmosphere'!$B$6:'The atmosphere'!$B$39,1)-1,0,2))</f>
        <v>339.1297778510221</v>
      </c>
      <c r="N153" s="35">
        <f t="shared" si="54"/>
        <v>0.0315720855586029</v>
      </c>
      <c r="O153" s="15">
        <f ca="1">FORECAST(N153,OFFSET('Drag coefficient'!$C$8,MATCH(N153,'Drag coefficient'!$B$8:'Drag coefficient'!$B$33,1)-1,0,2),OFFSET('Drag coefficient'!$B$8,MATCH(N153,'Drag coefficient'!$B$8:'Drag coefficient'!$B$33,1)-1,0,2))</f>
        <v>0.5432641871662096</v>
      </c>
      <c r="P153" s="15">
        <f ca="1">FORECAST(N153,OFFSET('Drag coefficient'!$D$8,MATCH(N153,'Drag coefficient'!$B$8:'Drag coefficient'!$B$33,1)-1,0,2),OFFSET('Drag coefficient'!$B$8,MATCH(N153,'Drag coefficient'!$B$8:'Drag coefficient'!$B$33,1)-1,0,2))</f>
        <v>0.47315851229972566</v>
      </c>
      <c r="Q153" s="88">
        <f t="shared" si="48"/>
        <v>0.5432641871662096</v>
      </c>
      <c r="R153" s="3">
        <f t="shared" si="61"/>
        <v>68.19671936789534</v>
      </c>
      <c r="S153" s="4">
        <f t="shared" si="55"/>
        <v>0.020434131744809465</v>
      </c>
      <c r="T153" s="4">
        <f t="shared" si="56"/>
        <v>9.819291730584597</v>
      </c>
    </row>
    <row r="154" spans="2:20" ht="12.75">
      <c r="B154" s="4">
        <f t="shared" si="57"/>
        <v>6.849999999999984</v>
      </c>
      <c r="C154" s="15">
        <f t="shared" si="49"/>
        <v>0</v>
      </c>
      <c r="D154" s="3">
        <f t="shared" si="50"/>
        <v>0</v>
      </c>
      <c r="E154" s="15">
        <f t="shared" si="51"/>
        <v>0.07</v>
      </c>
      <c r="F154" s="3">
        <f t="shared" si="62"/>
        <v>-10.111207898367589</v>
      </c>
      <c r="G154" s="3">
        <f t="shared" si="58"/>
        <v>-0.030704169048683783</v>
      </c>
      <c r="H154" s="3">
        <f t="shared" si="59"/>
        <v>10.201473966864084</v>
      </c>
      <c r="I154" s="4">
        <f t="shared" si="60"/>
        <v>303.20011290305473</v>
      </c>
      <c r="J154" s="4">
        <f t="shared" si="52"/>
        <v>994.748026415729</v>
      </c>
      <c r="K154" s="87">
        <f ca="1">FORECAST(I154,OFFSET('The atmosphere'!$C$6,MATCH(I154,'The atmosphere'!$B$6:'The atmosphere'!$B$39,1)-1,0,2),OFFSET('The atmosphere'!$B$6,MATCH(I154,'The atmosphere'!$B$6:'The atmosphere'!$B$39,1)-1,0,2))</f>
        <v>0.17369278916130673</v>
      </c>
      <c r="L154" s="31">
        <f t="shared" si="53"/>
        <v>1.1896900240039743</v>
      </c>
      <c r="M154" s="15">
        <f ca="1">FORECAST(I154,OFFSET('The atmosphere'!$D$6,MATCH(I154,'The atmosphere'!$B$6:'The atmosphere'!$B$39,1)-1,0,2),OFFSET('The atmosphere'!$B$6,MATCH(I154,'The atmosphere'!$B$6:'The atmosphere'!$B$39,1)-1,0,2))</f>
        <v>339.1278395709684</v>
      </c>
      <c r="N154" s="35">
        <f t="shared" si="54"/>
        <v>0.030081499589564804</v>
      </c>
      <c r="O154" s="15">
        <f ca="1">FORECAST(N154,OFFSET('Drag coefficient'!$C$8,MATCH(N154,'Drag coefficient'!$B$8:'Drag coefficient'!$B$33,1)-1,0,2),OFFSET('Drag coefficient'!$B$8,MATCH(N154,'Drag coefficient'!$B$8:'Drag coefficient'!$B$33,1)-1,0,2))</f>
        <v>0.5434877750615653</v>
      </c>
      <c r="P154" s="15">
        <f ca="1">FORECAST(N154,OFFSET('Drag coefficient'!$D$8,MATCH(N154,'Drag coefficient'!$B$8:'Drag coefficient'!$B$33,1)-1,0,2),OFFSET('Drag coefficient'!$B$8,MATCH(N154,'Drag coefficient'!$B$8:'Drag coefficient'!$B$33,1)-1,0,2))</f>
        <v>0.4732926650369391</v>
      </c>
      <c r="Q154" s="88">
        <f t="shared" si="48"/>
        <v>0.5434877750615653</v>
      </c>
      <c r="R154" s="3">
        <f t="shared" si="61"/>
        <v>61.905562690508035</v>
      </c>
      <c r="S154" s="4">
        <f t="shared" si="55"/>
        <v>0.018556714430769016</v>
      </c>
      <c r="T154" s="4">
        <f t="shared" si="56"/>
        <v>9.819290158361401</v>
      </c>
    </row>
    <row r="155" spans="2:20" ht="12.75">
      <c r="B155" s="4">
        <f t="shared" si="57"/>
        <v>6.8999999999999835</v>
      </c>
      <c r="C155" s="15">
        <f t="shared" si="49"/>
        <v>0</v>
      </c>
      <c r="D155" s="3">
        <f t="shared" si="50"/>
        <v>0</v>
      </c>
      <c r="E155" s="15">
        <f t="shared" si="51"/>
        <v>0.07</v>
      </c>
      <c r="F155" s="3">
        <f t="shared" si="62"/>
        <v>-10.084386078800959</v>
      </c>
      <c r="G155" s="3">
        <f t="shared" si="58"/>
        <v>-0.02797003861375713</v>
      </c>
      <c r="H155" s="3">
        <f t="shared" si="59"/>
        <v>9.697254662924037</v>
      </c>
      <c r="I155" s="4">
        <f t="shared" si="60"/>
        <v>303.68497563620093</v>
      </c>
      <c r="J155" s="4">
        <f t="shared" si="52"/>
        <v>996.3387786165171</v>
      </c>
      <c r="K155" s="87">
        <f ca="1">FORECAST(I155,OFFSET('The atmosphere'!$C$6,MATCH(I155,'The atmosphere'!$B$6:'The atmosphere'!$B$39,1)-1,0,2),OFFSET('The atmosphere'!$B$6,MATCH(I155,'The atmosphere'!$B$6:'The atmosphere'!$B$39,1)-1,0,2))</f>
        <v>0.1736462423389247</v>
      </c>
      <c r="L155" s="31">
        <f t="shared" si="53"/>
        <v>1.1896346490025125</v>
      </c>
      <c r="M155" s="15">
        <f ca="1">FORECAST(I155,OFFSET('The atmosphere'!$D$6,MATCH(I155,'The atmosphere'!$B$6:'The atmosphere'!$B$39,1)-1,0,2),OFFSET('The atmosphere'!$B$6,MATCH(I155,'The atmosphere'!$B$6:'The atmosphere'!$B$39,1)-1,0,2))</f>
        <v>339.1259970925824</v>
      </c>
      <c r="N155" s="35">
        <f t="shared" si="54"/>
        <v>0.02859484305556397</v>
      </c>
      <c r="O155" s="15">
        <f ca="1">FORECAST(N155,OFFSET('Drag coefficient'!$C$8,MATCH(N155,'Drag coefficient'!$B$8:'Drag coefficient'!$B$33,1)-1,0,2),OFFSET('Drag coefficient'!$B$8,MATCH(N155,'Drag coefficient'!$B$8:'Drag coefficient'!$B$33,1)-1,0,2))</f>
        <v>0.5437107735416654</v>
      </c>
      <c r="P155" s="15">
        <f ca="1">FORECAST(N155,OFFSET('Drag coefficient'!$D$8,MATCH(N155,'Drag coefficient'!$B$8:'Drag coefficient'!$B$33,1)-1,0,2),OFFSET('Drag coefficient'!$B$8,MATCH(N155,'Drag coefficient'!$B$8:'Drag coefficient'!$B$33,1)-1,0,2))</f>
        <v>0.47342646412499917</v>
      </c>
      <c r="Q155" s="88">
        <f t="shared" si="48"/>
        <v>0.5437107735416654</v>
      </c>
      <c r="R155" s="3">
        <f t="shared" si="61"/>
        <v>55.93468684873247</v>
      </c>
      <c r="S155" s="4">
        <f t="shared" si="55"/>
        <v>0.01677377367284738</v>
      </c>
      <c r="T155" s="4">
        <f t="shared" si="56"/>
        <v>9.819288663847457</v>
      </c>
    </row>
    <row r="156" spans="2:20" ht="12.75">
      <c r="B156" s="4">
        <f t="shared" si="57"/>
        <v>6.949999999999983</v>
      </c>
      <c r="C156" s="15">
        <f t="shared" si="49"/>
        <v>0</v>
      </c>
      <c r="D156" s="3">
        <f t="shared" si="50"/>
        <v>0</v>
      </c>
      <c r="E156" s="15">
        <f t="shared" si="51"/>
        <v>0.07</v>
      </c>
      <c r="F156" s="3">
        <f t="shared" si="62"/>
        <v>-10.058914002030992</v>
      </c>
      <c r="G156" s="3">
        <f t="shared" si="58"/>
        <v>-0.025373496639244708</v>
      </c>
      <c r="H156" s="3">
        <f t="shared" si="59"/>
        <v>9.194308962822486</v>
      </c>
      <c r="I156" s="4">
        <f t="shared" si="60"/>
        <v>304.14469108434207</v>
      </c>
      <c r="J156" s="4">
        <f t="shared" si="52"/>
        <v>997.847026850242</v>
      </c>
      <c r="K156" s="87">
        <f ca="1">FORECAST(I156,OFFSET('The atmosphere'!$C$6,MATCH(I156,'The atmosphere'!$B$6:'The atmosphere'!$B$39,1)-1,0,2),OFFSET('The atmosphere'!$B$6,MATCH(I156,'The atmosphere'!$B$6:'The atmosphere'!$B$39,1)-1,0,2))</f>
        <v>0.17360210965590314</v>
      </c>
      <c r="L156" s="31">
        <f t="shared" si="53"/>
        <v>1.1895821483921416</v>
      </c>
      <c r="M156" s="15">
        <f ca="1">FORECAST(I156,OFFSET('The atmosphere'!$D$6,MATCH(I156,'The atmosphere'!$B$6:'The atmosphere'!$B$39,1)-1,0,2),OFFSET('The atmosphere'!$B$6,MATCH(I156,'The atmosphere'!$B$6:'The atmosphere'!$B$39,1)-1,0,2))</f>
        <v>339.1242501738795</v>
      </c>
      <c r="N156" s="35">
        <f t="shared" si="54"/>
        <v>0.027111918295752307</v>
      </c>
      <c r="O156" s="15">
        <f ca="1">FORECAST(N156,OFFSET('Drag coefficient'!$C$8,MATCH(N156,'Drag coefficient'!$B$8:'Drag coefficient'!$B$33,1)-1,0,2),OFFSET('Drag coefficient'!$B$8,MATCH(N156,'Drag coefficient'!$B$8:'Drag coefficient'!$B$33,1)-1,0,2))</f>
        <v>0.5439332122556372</v>
      </c>
      <c r="P156" s="15">
        <f ca="1">FORECAST(N156,OFFSET('Drag coefficient'!$D$8,MATCH(N156,'Drag coefficient'!$B$8:'Drag coefficient'!$B$33,1)-1,0,2),OFFSET('Drag coefficient'!$B$8,MATCH(N156,'Drag coefficient'!$B$8:'Drag coefficient'!$B$33,1)-1,0,2))</f>
        <v>0.4735599273533822</v>
      </c>
      <c r="Q156" s="88">
        <f t="shared" si="48"/>
        <v>0.5439332122556372</v>
      </c>
      <c r="R156" s="3">
        <f t="shared" si="61"/>
        <v>50.28085218665544</v>
      </c>
      <c r="S156" s="4">
        <f t="shared" si="55"/>
        <v>0.015084462384203337</v>
      </c>
      <c r="T156" s="4">
        <f t="shared" si="56"/>
        <v>9.819287246846418</v>
      </c>
    </row>
    <row r="157" spans="2:20" ht="12.75">
      <c r="B157" s="4">
        <f t="shared" si="57"/>
        <v>6.999999999999983</v>
      </c>
      <c r="C157" s="15">
        <f t="shared" si="49"/>
        <v>0</v>
      </c>
      <c r="D157" s="3">
        <f t="shared" si="50"/>
        <v>0</v>
      </c>
      <c r="E157" s="15">
        <f t="shared" si="51"/>
        <v>0.07</v>
      </c>
      <c r="F157" s="3">
        <f t="shared" si="62"/>
        <v>-10.03477956662075</v>
      </c>
      <c r="G157" s="3">
        <f t="shared" si="58"/>
        <v>-0.02291330954339954</v>
      </c>
      <c r="H157" s="3">
        <f t="shared" si="59"/>
        <v>8.692569984491449</v>
      </c>
      <c r="I157" s="4">
        <f t="shared" si="60"/>
        <v>304.57931958356664</v>
      </c>
      <c r="J157" s="4">
        <f t="shared" si="52"/>
        <v>999.2729690693529</v>
      </c>
      <c r="K157" s="87">
        <f ca="1">FORECAST(I157,OFFSET('The atmosphere'!$C$6,MATCH(I157,'The atmosphere'!$B$6:'The atmosphere'!$B$39,1)-1,0,2),OFFSET('The atmosphere'!$B$6,MATCH(I157,'The atmosphere'!$B$6:'The atmosphere'!$B$39,1)-1,0,2))</f>
        <v>0.17356038531997758</v>
      </c>
      <c r="L157" s="31">
        <f t="shared" si="53"/>
        <v>1.1895325149024405</v>
      </c>
      <c r="M157" s="15">
        <f ca="1">FORECAST(I157,OFFSET('The atmosphere'!$D$6,MATCH(I157,'The atmosphere'!$B$6:'The atmosphere'!$B$39,1)-1,0,2),OFFSET('The atmosphere'!$B$6,MATCH(I157,'The atmosphere'!$B$6:'The atmosphere'!$B$39,1)-1,0,2))</f>
        <v>339.1225985855824</v>
      </c>
      <c r="N157" s="35">
        <f t="shared" si="54"/>
        <v>0.02563252941781689</v>
      </c>
      <c r="O157" s="15">
        <f ca="1">FORECAST(N157,OFFSET('Drag coefficient'!$C$8,MATCH(N157,'Drag coefficient'!$B$8:'Drag coefficient'!$B$33,1)-1,0,2),OFFSET('Drag coefficient'!$B$8,MATCH(N157,'Drag coefficient'!$B$8:'Drag coefficient'!$B$33,1)-1,0,2))</f>
        <v>0.5441551205873275</v>
      </c>
      <c r="P157" s="15">
        <f ca="1">FORECAST(N157,OFFSET('Drag coefficient'!$D$8,MATCH(N157,'Drag coefficient'!$B$8:'Drag coefficient'!$B$33,1)-1,0,2),OFFSET('Drag coefficient'!$B$8,MATCH(N157,'Drag coefficient'!$B$8:'Drag coefficient'!$B$33,1)-1,0,2))</f>
        <v>0.4736930723523964</v>
      </c>
      <c r="Q157" s="88">
        <f t="shared" si="48"/>
        <v>0.5441551205873275</v>
      </c>
      <c r="R157" s="3">
        <f t="shared" si="61"/>
        <v>44.940998128838935</v>
      </c>
      <c r="S157" s="4">
        <f t="shared" si="55"/>
        <v>0.013487984658792248</v>
      </c>
      <c r="T157" s="4">
        <f t="shared" si="56"/>
        <v>9.819285907172265</v>
      </c>
    </row>
    <row r="158" spans="2:20" ht="12.75">
      <c r="B158" s="4">
        <f t="shared" si="57"/>
        <v>7.049999999999983</v>
      </c>
      <c r="C158" s="15">
        <f t="shared" si="49"/>
        <v>0</v>
      </c>
      <c r="D158" s="3">
        <f t="shared" si="50"/>
        <v>0</v>
      </c>
      <c r="E158" s="15">
        <f t="shared" si="51"/>
        <v>0.07</v>
      </c>
      <c r="F158" s="3">
        <f t="shared" si="62"/>
        <v>-10.011971402297869</v>
      </c>
      <c r="G158" s="3">
        <f t="shared" si="58"/>
        <v>-0.020588318277050766</v>
      </c>
      <c r="H158" s="3">
        <f t="shared" si="59"/>
        <v>8.191971414376555</v>
      </c>
      <c r="I158" s="4">
        <f t="shared" si="60"/>
        <v>304.9889181542855</v>
      </c>
      <c r="J158" s="4">
        <f t="shared" si="52"/>
        <v>1000.6167923481245</v>
      </c>
      <c r="K158" s="87">
        <f ca="1">FORECAST(I158,OFFSET('The atmosphere'!$C$6,MATCH(I158,'The atmosphere'!$B$6:'The atmosphere'!$B$39,1)-1,0,2),OFFSET('The atmosphere'!$B$6,MATCH(I158,'The atmosphere'!$B$6:'The atmosphere'!$B$39,1)-1,0,2))</f>
        <v>0.17352106385718857</v>
      </c>
      <c r="L158" s="31">
        <f t="shared" si="53"/>
        <v>1.1894857416635214</v>
      </c>
      <c r="M158" s="15">
        <f ca="1">FORECAST(I158,OFFSET('The atmosphere'!$D$6,MATCH(I158,'The atmosphere'!$B$6:'The atmosphere'!$B$39,1)-1,0,2),OFFSET('The atmosphere'!$B$6,MATCH(I158,'The atmosphere'!$B$6:'The atmosphere'!$B$39,1)-1,0,2))</f>
        <v>339.1210421110137</v>
      </c>
      <c r="N158" s="35">
        <f t="shared" si="54"/>
        <v>0.024156482191084017</v>
      </c>
      <c r="O158" s="15">
        <f ca="1">FORECAST(N158,OFFSET('Drag coefficient'!$C$8,MATCH(N158,'Drag coefficient'!$B$8:'Drag coefficient'!$B$33,1)-1,0,2),OFFSET('Drag coefficient'!$B$8,MATCH(N158,'Drag coefficient'!$B$8:'Drag coefficient'!$B$33,1)-1,0,2))</f>
        <v>0.5443765276713375</v>
      </c>
      <c r="P158" s="15">
        <f ca="1">FORECAST(N158,OFFSET('Drag coefficient'!$D$8,MATCH(N158,'Drag coefficient'!$B$8:'Drag coefficient'!$B$33,1)-1,0,2),OFFSET('Drag coefficient'!$B$8,MATCH(N158,'Drag coefficient'!$B$8:'Drag coefficient'!$B$33,1)-1,0,2))</f>
        <v>0.4738259166028024</v>
      </c>
      <c r="Q158" s="88">
        <f t="shared" si="48"/>
        <v>0.5443765276713375</v>
      </c>
      <c r="R158" s="3">
        <f t="shared" si="61"/>
        <v>39.91223988815138</v>
      </c>
      <c r="S158" s="4">
        <f t="shared" si="55"/>
        <v>0.011983594957589917</v>
      </c>
      <c r="T158" s="4">
        <f t="shared" si="56"/>
        <v>9.819284644649187</v>
      </c>
    </row>
    <row r="159" spans="2:20" ht="12.75">
      <c r="B159" s="4">
        <f t="shared" si="57"/>
        <v>7.099999999999983</v>
      </c>
      <c r="C159" s="15">
        <f t="shared" si="49"/>
        <v>0</v>
      </c>
      <c r="D159" s="3">
        <f t="shared" si="50"/>
        <v>0</v>
      </c>
      <c r="E159" s="15">
        <f t="shared" si="51"/>
        <v>0.07</v>
      </c>
      <c r="F159" s="3">
        <f t="shared" si="62"/>
        <v>-9.990478858329043</v>
      </c>
      <c r="G159" s="3">
        <f t="shared" si="58"/>
        <v>-0.018397437138536477</v>
      </c>
      <c r="H159" s="3">
        <f t="shared" si="59"/>
        <v>7.6924474714601025</v>
      </c>
      <c r="I159" s="4">
        <f t="shared" si="60"/>
        <v>305.3735405278585</v>
      </c>
      <c r="J159" s="4">
        <f t="shared" si="52"/>
        <v>1001.878672970014</v>
      </c>
      <c r="K159" s="87">
        <f ca="1">FORECAST(I159,OFFSET('The atmosphere'!$C$6,MATCH(I159,'The atmosphere'!$B$6:'The atmosphere'!$B$39,1)-1,0,2),OFFSET('The atmosphere'!$B$6,MATCH(I159,'The atmosphere'!$B$6:'The atmosphere'!$B$39,1)-1,0,2))</f>
        <v>0.17348414010932556</v>
      </c>
      <c r="L159" s="31">
        <f t="shared" si="53"/>
        <v>1.18944182220275</v>
      </c>
      <c r="M159" s="15">
        <f ca="1">FORECAST(I159,OFFSET('The atmosphere'!$D$6,MATCH(I159,'The atmosphere'!$B$6:'The atmosphere'!$B$39,1)-1,0,2),OFFSET('The atmosphere'!$B$6,MATCH(I159,'The atmosphere'!$B$6:'The atmosphere'!$B$39,1)-1,0,2))</f>
        <v>339.1195805459941</v>
      </c>
      <c r="N159" s="35">
        <f t="shared" si="54"/>
        <v>0.02268358394131946</v>
      </c>
      <c r="O159" s="15">
        <f ca="1">FORECAST(N159,OFFSET('Drag coefficient'!$C$8,MATCH(N159,'Drag coefficient'!$B$8:'Drag coefficient'!$B$33,1)-1,0,2),OFFSET('Drag coefficient'!$B$8,MATCH(N159,'Drag coefficient'!$B$8:'Drag coefficient'!$B$33,1)-1,0,2))</f>
        <v>0.5445974624088021</v>
      </c>
      <c r="P159" s="15">
        <f ca="1">FORECAST(N159,OFFSET('Drag coefficient'!$D$8,MATCH(N159,'Drag coefficient'!$B$8:'Drag coefficient'!$B$33,1)-1,0,2),OFFSET('Drag coefficient'!$B$8,MATCH(N159,'Drag coefficient'!$B$8:'Drag coefficient'!$B$33,1)-1,0,2))</f>
        <v>0.4739584774452812</v>
      </c>
      <c r="Q159" s="88">
        <f t="shared" si="48"/>
        <v>0.5445974624088021</v>
      </c>
      <c r="R159" s="3">
        <f t="shared" si="61"/>
        <v>35.19186538401282</v>
      </c>
      <c r="S159" s="4">
        <f t="shared" si="55"/>
        <v>0.01057059735292222</v>
      </c>
      <c r="T159" s="4">
        <f t="shared" si="56"/>
        <v>9.819283459111524</v>
      </c>
    </row>
    <row r="160" spans="2:20" ht="12.75">
      <c r="B160" s="4">
        <f t="shared" si="57"/>
        <v>7.149999999999983</v>
      </c>
      <c r="C160" s="15">
        <f t="shared" si="49"/>
        <v>0</v>
      </c>
      <c r="D160" s="3">
        <f t="shared" si="50"/>
        <v>0</v>
      </c>
      <c r="E160" s="15">
        <f t="shared" si="51"/>
        <v>0.07</v>
      </c>
      <c r="F160" s="3">
        <f t="shared" si="62"/>
        <v>-9.970291992724698</v>
      </c>
      <c r="G160" s="3">
        <f t="shared" si="58"/>
        <v>-0.016339652673261762</v>
      </c>
      <c r="H160" s="3">
        <f t="shared" si="59"/>
        <v>7.1939328718238675</v>
      </c>
      <c r="I160" s="4">
        <f t="shared" si="60"/>
        <v>305.7332371714497</v>
      </c>
      <c r="J160" s="4">
        <f t="shared" si="52"/>
        <v>1003.0587765092072</v>
      </c>
      <c r="K160" s="87">
        <f ca="1">FORECAST(I160,OFFSET('The atmosphere'!$C$6,MATCH(I160,'The atmosphere'!$B$6:'The atmosphere'!$B$39,1)-1,0,2),OFFSET('The atmosphere'!$B$6,MATCH(I160,'The atmosphere'!$B$6:'The atmosphere'!$B$39,1)-1,0,2))</f>
        <v>0.17344960923154082</v>
      </c>
      <c r="L160" s="31">
        <f t="shared" si="53"/>
        <v>1.1894007504416817</v>
      </c>
      <c r="M160" s="15">
        <f ca="1">FORECAST(I160,OFFSET('The atmosphere'!$D$6,MATCH(I160,'The atmosphere'!$B$6:'The atmosphere'!$B$39,1)-1,0,2),OFFSET('The atmosphere'!$B$6,MATCH(I160,'The atmosphere'!$B$6:'The atmosphere'!$B$39,1)-1,0,2))</f>
        <v>339.1182136987485</v>
      </c>
      <c r="N160" s="35">
        <f t="shared" si="54"/>
        <v>0.021213643447103404</v>
      </c>
      <c r="O160" s="15">
        <f ca="1">FORECAST(N160,OFFSET('Drag coefficient'!$C$8,MATCH(N160,'Drag coefficient'!$B$8:'Drag coefficient'!$B$33,1)-1,0,2),OFFSET('Drag coefficient'!$B$8,MATCH(N160,'Drag coefficient'!$B$8:'Drag coefficient'!$B$33,1)-1,0,2))</f>
        <v>0.5448179534829345</v>
      </c>
      <c r="P160" s="15">
        <f ca="1">FORECAST(N160,OFFSET('Drag coefficient'!$D$8,MATCH(N160,'Drag coefficient'!$B$8:'Drag coefficient'!$B$33,1)-1,0,2),OFFSET('Drag coefficient'!$B$8,MATCH(N160,'Drag coefficient'!$B$8:'Drag coefficient'!$B$33,1)-1,0,2))</f>
        <v>0.47409077208976064</v>
      </c>
      <c r="Q160" s="88">
        <f t="shared" si="48"/>
        <v>0.5448179534829345</v>
      </c>
      <c r="R160" s="3">
        <f t="shared" si="61"/>
        <v>30.777332365394383</v>
      </c>
      <c r="S160" s="4">
        <f t="shared" si="55"/>
        <v>0.009248344829572727</v>
      </c>
      <c r="T160" s="4">
        <f t="shared" si="56"/>
        <v>9.81928235040368</v>
      </c>
    </row>
    <row r="161" spans="2:20" ht="12.75">
      <c r="B161" s="4">
        <f t="shared" si="57"/>
        <v>7.199999999999982</v>
      </c>
      <c r="C161" s="15">
        <f t="shared" si="49"/>
        <v>0</v>
      </c>
      <c r="D161" s="3">
        <f t="shared" si="50"/>
        <v>0</v>
      </c>
      <c r="E161" s="15">
        <f t="shared" si="51"/>
        <v>0.07</v>
      </c>
      <c r="F161" s="3">
        <f t="shared" si="62"/>
        <v>-9.95140156225472</v>
      </c>
      <c r="G161" s="3">
        <f t="shared" si="58"/>
        <v>-0.01441402265593461</v>
      </c>
      <c r="H161" s="3">
        <f t="shared" si="59"/>
        <v>6.696362793711131</v>
      </c>
      <c r="I161" s="4">
        <f t="shared" si="60"/>
        <v>306.06805531113525</v>
      </c>
      <c r="J161" s="4">
        <f t="shared" si="52"/>
        <v>1004.1572579064318</v>
      </c>
      <c r="K161" s="87">
        <f ca="1">FORECAST(I161,OFFSET('The atmosphere'!$C$6,MATCH(I161,'The atmosphere'!$B$6:'The atmosphere'!$B$39,1)-1,0,2),OFFSET('The atmosphere'!$B$6,MATCH(I161,'The atmosphere'!$B$6:'The atmosphere'!$B$39,1)-1,0,2))</f>
        <v>0.173417466690131</v>
      </c>
      <c r="L161" s="31">
        <f t="shared" si="53"/>
        <v>1.1893625206932117</v>
      </c>
      <c r="M161" s="15">
        <f ca="1">FORECAST(I161,OFFSET('The atmosphere'!$D$6,MATCH(I161,'The atmosphere'!$B$6:'The atmosphere'!$B$39,1)-1,0,2),OFFSET('The atmosphere'!$B$6,MATCH(I161,'The atmosphere'!$B$6:'The atmosphere'!$B$39,1)-1,0,2))</f>
        <v>339.11694138981767</v>
      </c>
      <c r="N161" s="35">
        <f t="shared" si="54"/>
        <v>0.01974647083766189</v>
      </c>
      <c r="O161" s="15">
        <f ca="1">FORECAST(N161,OFFSET('Drag coefficient'!$C$8,MATCH(N161,'Drag coefficient'!$B$8:'Drag coefficient'!$B$33,1)-1,0,2),OFFSET('Drag coefficient'!$B$8,MATCH(N161,'Drag coefficient'!$B$8:'Drag coefficient'!$B$33,1)-1,0,2))</f>
        <v>0.5450380293743508</v>
      </c>
      <c r="P161" s="15">
        <f ca="1">FORECAST(N161,OFFSET('Drag coefficient'!$D$8,MATCH(N161,'Drag coefficient'!$B$8:'Drag coefficient'!$B$33,1)-1,0,2),OFFSET('Drag coefficient'!$B$8,MATCH(N161,'Drag coefficient'!$B$8:'Drag coefficient'!$B$33,1)-1,0,2))</f>
        <v>0.4742228176246104</v>
      </c>
      <c r="Q161" s="88">
        <f t="shared" si="48"/>
        <v>0.5450380293743508</v>
      </c>
      <c r="R161" s="3">
        <f t="shared" si="61"/>
        <v>26.666265733329777</v>
      </c>
      <c r="S161" s="4">
        <f t="shared" si="55"/>
        <v>0.008016238641451743</v>
      </c>
      <c r="T161" s="4">
        <f t="shared" si="56"/>
        <v>9.819281318380046</v>
      </c>
    </row>
    <row r="162" spans="2:20" ht="12.75">
      <c r="B162" s="4">
        <f t="shared" si="57"/>
        <v>7.249999999999982</v>
      </c>
      <c r="C162" s="15">
        <f t="shared" si="49"/>
        <v>0</v>
      </c>
      <c r="D162" s="3">
        <f t="shared" si="50"/>
        <v>0</v>
      </c>
      <c r="E162" s="15">
        <f t="shared" si="51"/>
        <v>0.07</v>
      </c>
      <c r="F162" s="3">
        <f t="shared" si="62"/>
        <v>-9.933799013257929</v>
      </c>
      <c r="G162" s="3">
        <f t="shared" si="58"/>
        <v>-0.012619675153713317</v>
      </c>
      <c r="H162" s="3">
        <f t="shared" si="59"/>
        <v>6.199672843048234</v>
      </c>
      <c r="I162" s="4">
        <f t="shared" si="60"/>
        <v>306.37803895328767</v>
      </c>
      <c r="J162" s="4">
        <f t="shared" si="52"/>
        <v>1005.1742615391148</v>
      </c>
      <c r="K162" s="87">
        <f ca="1">FORECAST(I162,OFFSET('The atmosphere'!$C$6,MATCH(I162,'The atmosphere'!$B$6:'The atmosphere'!$B$39,1)-1,0,2),OFFSET('The atmosphere'!$B$6,MATCH(I162,'The atmosphere'!$B$6:'The atmosphere'!$B$39,1)-1,0,2))</f>
        <v>0.17338770826048439</v>
      </c>
      <c r="L162" s="31">
        <f t="shared" si="53"/>
        <v>1.1893271276589386</v>
      </c>
      <c r="M162" s="15">
        <f ca="1">FORECAST(I162,OFFSET('The atmosphere'!$D$6,MATCH(I162,'The atmosphere'!$B$6:'The atmosphere'!$B$39,1)-1,0,2),OFFSET('The atmosphere'!$B$6,MATCH(I162,'The atmosphere'!$B$6:'The atmosphere'!$B$39,1)-1,0,2))</f>
        <v>339.1157634519775</v>
      </c>
      <c r="N162" s="35">
        <f t="shared" si="54"/>
        <v>0.01828187749203872</v>
      </c>
      <c r="O162" s="15">
        <f ca="1">FORECAST(N162,OFFSET('Drag coefficient'!$C$8,MATCH(N162,'Drag coefficient'!$B$8:'Drag coefficient'!$B$33,1)-1,0,2),OFFSET('Drag coefficient'!$B$8,MATCH(N162,'Drag coefficient'!$B$8:'Drag coefficient'!$B$33,1)-1,0,2))</f>
        <v>0.5452577183761942</v>
      </c>
      <c r="P162" s="15">
        <f ca="1">FORECAST(N162,OFFSET('Drag coefficient'!$D$8,MATCH(N162,'Drag coefficient'!$B$8:'Drag coefficient'!$B$33,1)-1,0,2),OFFSET('Drag coefficient'!$B$8,MATCH(N162,'Drag coefficient'!$B$8:'Drag coefficient'!$B$33,1)-1,0,2))</f>
        <v>0.47435463102571646</v>
      </c>
      <c r="Q162" s="88">
        <f t="shared" si="48"/>
        <v>0.5452577183761942</v>
      </c>
      <c r="R162" s="3">
        <f t="shared" si="61"/>
        <v>22.856455058098664</v>
      </c>
      <c r="S162" s="4">
        <f t="shared" si="55"/>
        <v>0.006873727722717981</v>
      </c>
      <c r="T162" s="4">
        <f t="shared" si="56"/>
        <v>9.819280362904944</v>
      </c>
    </row>
    <row r="163" spans="2:20" ht="12.75">
      <c r="B163" s="4">
        <f t="shared" si="57"/>
        <v>7.299999999999982</v>
      </c>
      <c r="C163" s="15">
        <f t="shared" si="49"/>
        <v>0</v>
      </c>
      <c r="D163" s="3">
        <f t="shared" si="50"/>
        <v>0</v>
      </c>
      <c r="E163" s="15">
        <f t="shared" si="51"/>
        <v>0.07</v>
      </c>
      <c r="F163" s="3">
        <f t="shared" si="62"/>
        <v>-9.917476473229486</v>
      </c>
      <c r="G163" s="3">
        <f t="shared" si="58"/>
        <v>-0.010955807668652895</v>
      </c>
      <c r="H163" s="3">
        <f t="shared" si="59"/>
        <v>5.70379901938676</v>
      </c>
      <c r="I163" s="4">
        <f t="shared" si="60"/>
        <v>306.663228904257</v>
      </c>
      <c r="J163" s="4">
        <f t="shared" si="52"/>
        <v>1006.1099212859534</v>
      </c>
      <c r="K163" s="87">
        <f ca="1">FORECAST(I163,OFFSET('The atmosphere'!$C$6,MATCH(I163,'The atmosphere'!$B$6:'The atmosphere'!$B$39,1)-1,0,2),OFFSET('The atmosphere'!$B$6,MATCH(I163,'The atmosphere'!$B$6:'The atmosphere'!$B$39,1)-1,0,2))</f>
        <v>0.17336033002519133</v>
      </c>
      <c r="L163" s="31">
        <f t="shared" si="53"/>
        <v>1.1892945664267336</v>
      </c>
      <c r="M163" s="15">
        <f ca="1">FORECAST(I163,OFFSET('The atmosphere'!$D$6,MATCH(I163,'The atmosphere'!$B$6:'The atmosphere'!$B$39,1)-1,0,2),OFFSET('The atmosphere'!$B$6,MATCH(I163,'The atmosphere'!$B$6:'The atmosphere'!$B$39,1)-1,0,2))</f>
        <v>339.1146797301638</v>
      </c>
      <c r="N163" s="35">
        <f t="shared" si="54"/>
        <v>0.016819675939494325</v>
      </c>
      <c r="O163" s="15">
        <f ca="1">FORECAST(N163,OFFSET('Drag coefficient'!$C$8,MATCH(N163,'Drag coefficient'!$B$8:'Drag coefficient'!$B$33,1)-1,0,2),OFFSET('Drag coefficient'!$B$8,MATCH(N163,'Drag coefficient'!$B$8:'Drag coefficient'!$B$33,1)-1,0,2))</f>
        <v>0.5454770486090759</v>
      </c>
      <c r="P163" s="15">
        <f ca="1">FORECAST(N163,OFFSET('Drag coefficient'!$D$8,MATCH(N163,'Drag coefficient'!$B$8:'Drag coefficient'!$B$33,1)-1,0,2),OFFSET('Drag coefficient'!$B$8,MATCH(N163,'Drag coefficient'!$B$8:'Drag coefficient'!$B$33,1)-1,0,2))</f>
        <v>0.4744862291654454</v>
      </c>
      <c r="Q163" s="88">
        <f t="shared" si="48"/>
        <v>0.5454770486090759</v>
      </c>
      <c r="R163" s="3">
        <f t="shared" si="61"/>
        <v>19.345852286630137</v>
      </c>
      <c r="S163" s="4">
        <f t="shared" si="55"/>
        <v>0.005820308152348857</v>
      </c>
      <c r="T163" s="4">
        <f t="shared" si="56"/>
        <v>9.819279483852561</v>
      </c>
    </row>
    <row r="164" spans="2:20" ht="12.75">
      <c r="B164" s="4">
        <f t="shared" si="57"/>
        <v>7.349999999999982</v>
      </c>
      <c r="C164" s="15">
        <f t="shared" si="49"/>
        <v>0</v>
      </c>
      <c r="D164" s="3">
        <f t="shared" si="50"/>
        <v>0</v>
      </c>
      <c r="E164" s="15">
        <f t="shared" si="51"/>
        <v>0.07</v>
      </c>
      <c r="F164" s="3">
        <f t="shared" si="62"/>
        <v>-9.90242674317183</v>
      </c>
      <c r="G164" s="3">
        <f t="shared" si="58"/>
        <v>-0.009421686357984571</v>
      </c>
      <c r="H164" s="3">
        <f t="shared" si="59"/>
        <v>5.208677682228168</v>
      </c>
      <c r="I164" s="4">
        <f t="shared" si="60"/>
        <v>306.9236627883684</v>
      </c>
      <c r="J164" s="4">
        <f t="shared" si="52"/>
        <v>1006.9643605859627</v>
      </c>
      <c r="K164" s="87">
        <f ca="1">FORECAST(I164,OFFSET('The atmosphere'!$C$6,MATCH(I164,'The atmosphere'!$B$6:'The atmosphere'!$B$39,1)-1,0,2),OFFSET('The atmosphere'!$B$6,MATCH(I164,'The atmosphere'!$B$6:'The atmosphere'!$B$39,1)-1,0,2))</f>
        <v>0.17333532837231663</v>
      </c>
      <c r="L164" s="31">
        <f t="shared" si="53"/>
        <v>1.1892648324685187</v>
      </c>
      <c r="M164" s="15">
        <f ca="1">FORECAST(I164,OFFSET('The atmosphere'!$D$6,MATCH(I164,'The atmosphere'!$B$6:'The atmosphere'!$B$39,1)-1,0,2),OFFSET('The atmosphere'!$B$6,MATCH(I164,'The atmosphere'!$B$6:'The atmosphere'!$B$39,1)-1,0,2))</f>
        <v>339.1136900814042</v>
      </c>
      <c r="N164" s="35">
        <f t="shared" si="54"/>
        <v>0.015359679761020047</v>
      </c>
      <c r="O164" s="15">
        <f ca="1">FORECAST(N164,OFFSET('Drag coefficient'!$C$8,MATCH(N164,'Drag coefficient'!$B$8:'Drag coefficient'!$B$33,1)-1,0,2),OFFSET('Drag coefficient'!$B$8,MATCH(N164,'Drag coefficient'!$B$8:'Drag coefficient'!$B$33,1)-1,0,2))</f>
        <v>0.545696048035847</v>
      </c>
      <c r="P164" s="15">
        <f ca="1">FORECAST(N164,OFFSET('Drag coefficient'!$D$8,MATCH(N164,'Drag coefficient'!$B$8:'Drag coefficient'!$B$33,1)-1,0,2),OFFSET('Drag coefficient'!$B$8,MATCH(N164,'Drag coefficient'!$B$8:'Drag coefficient'!$B$33,1)-1,0,2))</f>
        <v>0.4746176288215081</v>
      </c>
      <c r="Q164" s="88">
        <f t="shared" si="48"/>
        <v>0.545696048035847</v>
      </c>
      <c r="R164" s="3">
        <f t="shared" si="61"/>
        <v>16.13256963605173</v>
      </c>
      <c r="S164" s="4">
        <f t="shared" si="55"/>
        <v>0.0048555226712577275</v>
      </c>
      <c r="T164" s="4">
        <f t="shared" si="56"/>
        <v>9.819278681106894</v>
      </c>
    </row>
    <row r="165" spans="2:20" ht="12.75">
      <c r="B165" s="4">
        <f t="shared" si="57"/>
        <v>7.399999999999982</v>
      </c>
      <c r="C165" s="15">
        <f t="shared" si="49"/>
        <v>0</v>
      </c>
      <c r="D165" s="3">
        <f t="shared" si="50"/>
        <v>0</v>
      </c>
      <c r="E165" s="15">
        <f t="shared" si="51"/>
        <v>0.07</v>
      </c>
      <c r="F165" s="3">
        <f t="shared" si="62"/>
        <v>-9.88864329069629</v>
      </c>
      <c r="G165" s="3">
        <f t="shared" si="58"/>
        <v>-0.008016645330916283</v>
      </c>
      <c r="H165" s="3">
        <f t="shared" si="59"/>
        <v>4.714245517693353</v>
      </c>
      <c r="I165" s="4">
        <f t="shared" si="60"/>
        <v>307.1593750642531</v>
      </c>
      <c r="J165" s="4">
        <f t="shared" si="52"/>
        <v>1007.7376924920534</v>
      </c>
      <c r="K165" s="87">
        <f ca="1">FORECAST(I165,OFFSET('The atmosphere'!$C$6,MATCH(I165,'The atmosphere'!$B$6:'The atmosphere'!$B$39,1)-1,0,2),OFFSET('The atmosphere'!$B$6,MATCH(I165,'The atmosphere'!$B$6:'The atmosphere'!$B$39,1)-1,0,2))</f>
        <v>0.1733126999938317</v>
      </c>
      <c r="L165" s="31">
        <f t="shared" si="53"/>
        <v>1.189237921638246</v>
      </c>
      <c r="M165" s="15">
        <f ca="1">FORECAST(I165,OFFSET('The atmosphere'!$D$6,MATCH(I165,'The atmosphere'!$B$6:'The atmosphere'!$B$39,1)-1,0,2),OFFSET('The atmosphere'!$B$6,MATCH(I165,'The atmosphere'!$B$6:'The atmosphere'!$B$39,1)-1,0,2))</f>
        <v>339.1127943747558</v>
      </c>
      <c r="N165" s="35">
        <f t="shared" si="54"/>
        <v>0.013901703491858253</v>
      </c>
      <c r="O165" s="15">
        <f ca="1">FORECAST(N165,OFFSET('Drag coefficient'!$C$8,MATCH(N165,'Drag coefficient'!$B$8:'Drag coefficient'!$B$33,1)-1,0,2),OFFSET('Drag coefficient'!$B$8,MATCH(N165,'Drag coefficient'!$B$8:'Drag coefficient'!$B$33,1)-1,0,2))</f>
        <v>0.5459147444762213</v>
      </c>
      <c r="P165" s="15">
        <f ca="1">FORECAST(N165,OFFSET('Drag coefficient'!$D$8,MATCH(N165,'Drag coefficient'!$B$8:'Drag coefficient'!$B$33,1)-1,0,2),OFFSET('Drag coefficient'!$B$8,MATCH(N165,'Drag coefficient'!$B$8:'Drag coefficient'!$B$33,1)-1,0,2))</f>
        <v>0.4747488466857327</v>
      </c>
      <c r="Q165" s="88">
        <f t="shared" si="48"/>
        <v>0.5459147444762213</v>
      </c>
      <c r="R165" s="3">
        <f t="shared" si="61"/>
        <v>13.214877669674296</v>
      </c>
      <c r="S165" s="4">
        <f t="shared" si="55"/>
        <v>0.0039789602511563086</v>
      </c>
      <c r="T165" s="4">
        <f t="shared" si="56"/>
        <v>9.819277954561704</v>
      </c>
    </row>
    <row r="166" spans="2:20" ht="12.75">
      <c r="B166" s="4">
        <f t="shared" si="57"/>
        <v>7.4499999999999815</v>
      </c>
      <c r="C166" s="15">
        <f t="shared" si="49"/>
        <v>0</v>
      </c>
      <c r="D166" s="3">
        <f t="shared" si="50"/>
        <v>0</v>
      </c>
      <c r="E166" s="15">
        <f t="shared" si="51"/>
        <v>0.07</v>
      </c>
      <c r="F166" s="3">
        <f t="shared" si="62"/>
        <v>-9.876120243863937</v>
      </c>
      <c r="G166" s="3">
        <f t="shared" si="58"/>
        <v>-0.006740086020788683</v>
      </c>
      <c r="H166" s="3">
        <f t="shared" si="59"/>
        <v>4.220439505500156</v>
      </c>
      <c r="I166" s="4">
        <f t="shared" si="60"/>
        <v>307.3703970395281</v>
      </c>
      <c r="J166" s="4">
        <f t="shared" si="52"/>
        <v>1008.4300197191949</v>
      </c>
      <c r="K166" s="87">
        <f ca="1">FORECAST(I166,OFFSET('The atmosphere'!$C$6,MATCH(I166,'The atmosphere'!$B$6:'The atmosphere'!$B$39,1)-1,0,2),OFFSET('The atmosphere'!$B$6,MATCH(I166,'The atmosphere'!$B$6:'The atmosphere'!$B$39,1)-1,0,2))</f>
        <v>0.17329244188420528</v>
      </c>
      <c r="L166" s="31">
        <f t="shared" si="53"/>
        <v>1.1892138301700823</v>
      </c>
      <c r="M166" s="15">
        <f ca="1">FORECAST(I166,OFFSET('The atmosphere'!$D$6,MATCH(I166,'The atmosphere'!$B$6:'The atmosphere'!$B$39,1)-1,0,2),OFFSET('The atmosphere'!$B$6,MATCH(I166,'The atmosphere'!$B$6:'The atmosphere'!$B$39,1)-1,0,2))</f>
        <v>339.1119924912498</v>
      </c>
      <c r="N166" s="35">
        <f t="shared" si="54"/>
        <v>0.01244556252492031</v>
      </c>
      <c r="O166" s="15">
        <f ca="1">FORECAST(N166,OFFSET('Drag coefficient'!$C$8,MATCH(N166,'Drag coefficient'!$B$8:'Drag coefficient'!$B$33,1)-1,0,2),OFFSET('Drag coefficient'!$B$8,MATCH(N166,'Drag coefficient'!$B$8:'Drag coefficient'!$B$33,1)-1,0,2))</f>
        <v>0.546133165621262</v>
      </c>
      <c r="P166" s="15">
        <f ca="1">FORECAST(N166,OFFSET('Drag coefficient'!$D$8,MATCH(N166,'Drag coefficient'!$B$8:'Drag coefficient'!$B$33,1)-1,0,2),OFFSET('Drag coefficient'!$B$8,MATCH(N166,'Drag coefficient'!$B$8:'Drag coefficient'!$B$33,1)-1,0,2))</f>
        <v>0.4748798993727571</v>
      </c>
      <c r="Q166" s="88">
        <f t="shared" si="48"/>
        <v>0.546133165621262</v>
      </c>
      <c r="R166" s="3">
        <f t="shared" si="61"/>
        <v>10.591203552058857</v>
      </c>
      <c r="S166" s="4">
        <f t="shared" si="55"/>
        <v>0.003190255714458347</v>
      </c>
      <c r="T166" s="4">
        <f t="shared" si="56"/>
        <v>9.819277304120464</v>
      </c>
    </row>
    <row r="167" spans="2:20" ht="12.75">
      <c r="B167" s="4">
        <f t="shared" si="57"/>
        <v>7.499999999999981</v>
      </c>
      <c r="C167" s="15">
        <f t="shared" si="49"/>
        <v>0</v>
      </c>
      <c r="D167" s="3">
        <f t="shared" si="50"/>
        <v>0</v>
      </c>
      <c r="E167" s="15">
        <f t="shared" si="51"/>
        <v>0.07</v>
      </c>
      <c r="F167" s="3">
        <f t="shared" si="62"/>
        <v>-9.864852385755583</v>
      </c>
      <c r="G167" s="3">
        <f t="shared" si="58"/>
        <v>-0.005591476631557901</v>
      </c>
      <c r="H167" s="3">
        <f t="shared" si="59"/>
        <v>3.727196886212377</v>
      </c>
      <c r="I167" s="4">
        <f t="shared" si="60"/>
        <v>307.5567568838387</v>
      </c>
      <c r="J167" s="4">
        <f t="shared" si="52"/>
        <v>1009.0414346872045</v>
      </c>
      <c r="K167" s="87">
        <f ca="1">FORECAST(I167,OFFSET('The atmosphere'!$C$6,MATCH(I167,'The atmosphere'!$B$6:'The atmosphere'!$B$39,1)-1,0,2),OFFSET('The atmosphere'!$B$6,MATCH(I167,'The atmosphere'!$B$6:'The atmosphere'!$B$39,1)-1,0,2))</f>
        <v>0.17327455133915148</v>
      </c>
      <c r="L167" s="31">
        <f t="shared" si="53"/>
        <v>1.1891925546767907</v>
      </c>
      <c r="M167" s="15">
        <f ca="1">FORECAST(I167,OFFSET('The atmosphere'!$D$6,MATCH(I167,'The atmosphere'!$B$6:'The atmosphere'!$B$39,1)-1,0,2),OFFSET('The atmosphere'!$B$6,MATCH(I167,'The atmosphere'!$B$6:'The atmosphere'!$B$39,1)-1,0,2))</f>
        <v>339.1112843238414</v>
      </c>
      <c r="N167" s="35">
        <f t="shared" si="54"/>
        <v>0.010991073014995904</v>
      </c>
      <c r="O167" s="15">
        <f ca="1">FORECAST(N167,OFFSET('Drag coefficient'!$C$8,MATCH(N167,'Drag coefficient'!$B$8:'Drag coefficient'!$B$33,1)-1,0,2),OFFSET('Drag coefficient'!$B$8,MATCH(N167,'Drag coefficient'!$B$8:'Drag coefficient'!$B$33,1)-1,0,2))</f>
        <v>0.5463513390477507</v>
      </c>
      <c r="P167" s="15">
        <f ca="1">FORECAST(N167,OFFSET('Drag coefficient'!$D$8,MATCH(N167,'Drag coefficient'!$B$8:'Drag coefficient'!$B$33,1)-1,0,2),OFFSET('Drag coefficient'!$B$8,MATCH(N167,'Drag coefficient'!$B$8:'Drag coefficient'!$B$33,1)-1,0,2))</f>
        <v>0.4750108034286503</v>
      </c>
      <c r="Q167" s="88">
        <f t="shared" si="48"/>
        <v>0.5463513390477507</v>
      </c>
      <c r="R167" s="3">
        <f t="shared" si="61"/>
        <v>8.26012948015789</v>
      </c>
      <c r="S167" s="4">
        <f t="shared" si="55"/>
        <v>0.0024890894046167727</v>
      </c>
      <c r="T167" s="4">
        <f t="shared" si="56"/>
        <v>9.819276729696321</v>
      </c>
    </row>
    <row r="168" spans="2:20" ht="12.75">
      <c r="B168" s="4">
        <f t="shared" si="57"/>
        <v>7.549999999999981</v>
      </c>
      <c r="C168" s="15">
        <f t="shared" si="49"/>
        <v>0</v>
      </c>
      <c r="D168" s="3">
        <f t="shared" si="50"/>
        <v>0</v>
      </c>
      <c r="E168" s="15">
        <f t="shared" si="51"/>
        <v>0.07</v>
      </c>
      <c r="F168" s="3">
        <f t="shared" si="62"/>
        <v>-9.854835149762275</v>
      </c>
      <c r="G168" s="3">
        <f t="shared" si="58"/>
        <v>-0.0045703516577242365</v>
      </c>
      <c r="H168" s="3">
        <f t="shared" si="59"/>
        <v>3.2344551287242633</v>
      </c>
      <c r="I168" s="4">
        <f t="shared" si="60"/>
        <v>307.71847964027495</v>
      </c>
      <c r="J168" s="4">
        <f t="shared" si="52"/>
        <v>1009.5720195582032</v>
      </c>
      <c r="K168" s="87">
        <f ca="1">FORECAST(I168,OFFSET('The atmosphere'!$C$6,MATCH(I168,'The atmosphere'!$B$6:'The atmosphere'!$B$39,1)-1,0,2),OFFSET('The atmosphere'!$B$6,MATCH(I168,'The atmosphere'!$B$6:'The atmosphere'!$B$39,1)-1,0,2))</f>
        <v>0.1732590259545336</v>
      </c>
      <c r="L168" s="31">
        <f t="shared" si="53"/>
        <v>1.1891740921483138</v>
      </c>
      <c r="M168" s="15">
        <f ca="1">FORECAST(I168,OFFSET('The atmosphere'!$D$6,MATCH(I168,'The atmosphere'!$B$6:'The atmosphere'!$B$39,1)-1,0,2),OFFSET('The atmosphere'!$B$6,MATCH(I168,'The atmosphere'!$B$6:'The atmosphere'!$B$39,1)-1,0,2))</f>
        <v>339.1106697773669</v>
      </c>
      <c r="N168" s="35">
        <f t="shared" si="54"/>
        <v>0.009538051783648534</v>
      </c>
      <c r="O168" s="15">
        <f ca="1">FORECAST(N168,OFFSET('Drag coefficient'!$C$8,MATCH(N168,'Drag coefficient'!$B$8:'Drag coefficient'!$B$33,1)-1,0,2),OFFSET('Drag coefficient'!$B$8,MATCH(N168,'Drag coefficient'!$B$8:'Drag coefficient'!$B$33,1)-1,0,2))</f>
        <v>0.5465692922324528</v>
      </c>
      <c r="P168" s="15">
        <f ca="1">FORECAST(N168,OFFSET('Drag coefficient'!$D$8,MATCH(N168,'Drag coefficient'!$B$8:'Drag coefficient'!$B$33,1)-1,0,2),OFFSET('Drag coefficient'!$B$8,MATCH(N168,'Drag coefficient'!$B$8:'Drag coefficient'!$B$33,1)-1,0,2))</f>
        <v>0.47514157533947154</v>
      </c>
      <c r="Q168" s="88">
        <f t="shared" si="48"/>
        <v>0.5465692922324528</v>
      </c>
      <c r="R168" s="3">
        <f t="shared" si="61"/>
        <v>6.220391287862139</v>
      </c>
      <c r="S168" s="4">
        <f t="shared" si="55"/>
        <v>0.0018751869063812039</v>
      </c>
      <c r="T168" s="4">
        <f t="shared" si="56"/>
        <v>9.81927623121207</v>
      </c>
    </row>
    <row r="169" spans="2:20" ht="12.75">
      <c r="B169" s="4">
        <f t="shared" si="57"/>
        <v>7.599999999999981</v>
      </c>
      <c r="C169" s="15">
        <f t="shared" si="49"/>
        <v>0</v>
      </c>
      <c r="D169" s="3">
        <f t="shared" si="50"/>
        <v>0</v>
      </c>
      <c r="E169" s="15">
        <f t="shared" si="51"/>
        <v>0.07</v>
      </c>
      <c r="F169" s="3">
        <f t="shared" si="62"/>
        <v>-9.846064615588945</v>
      </c>
      <c r="G169" s="3">
        <f t="shared" si="58"/>
        <v>-0.003676311476956684</v>
      </c>
      <c r="H169" s="3">
        <f t="shared" si="59"/>
        <v>2.742151897944816</v>
      </c>
      <c r="I169" s="4">
        <f t="shared" si="60"/>
        <v>307.8555872351722</v>
      </c>
      <c r="J169" s="4">
        <f t="shared" si="52"/>
        <v>1010.02184626877</v>
      </c>
      <c r="K169" s="87">
        <f ca="1">FORECAST(I169,OFFSET('The atmosphere'!$C$6,MATCH(I169,'The atmosphere'!$B$6:'The atmosphere'!$B$39,1)-1,0,2),OFFSET('The atmosphere'!$B$6,MATCH(I169,'The atmosphere'!$B$6:'The atmosphere'!$B$39,1)-1,0,2))</f>
        <v>0.17324586362542346</v>
      </c>
      <c r="L169" s="31">
        <f t="shared" si="53"/>
        <v>1.1891584399505537</v>
      </c>
      <c r="M169" s="15">
        <f ca="1">FORECAST(I169,OFFSET('The atmosphere'!$D$6,MATCH(I169,'The atmosphere'!$B$6:'The atmosphere'!$B$39,1)-1,0,2),OFFSET('The atmosphere'!$B$6,MATCH(I169,'The atmosphere'!$B$6:'The atmosphere'!$B$39,1)-1,0,2))</f>
        <v>339.11014876850635</v>
      </c>
      <c r="N169" s="35">
        <f t="shared" si="54"/>
        <v>0.00808631622469296</v>
      </c>
      <c r="O169" s="15">
        <f ca="1">FORECAST(N169,OFFSET('Drag coefficient'!$C$8,MATCH(N169,'Drag coefficient'!$B$8:'Drag coefficient'!$B$33,1)-1,0,2),OFFSET('Drag coefficient'!$B$8,MATCH(N169,'Drag coefficient'!$B$8:'Drag coefficient'!$B$33,1)-1,0,2))</f>
        <v>0.5467870525662961</v>
      </c>
      <c r="P169" s="15">
        <f ca="1">FORECAST(N169,OFFSET('Drag coefficient'!$D$8,MATCH(N169,'Drag coefficient'!$B$8:'Drag coefficient'!$B$33,1)-1,0,2),OFFSET('Drag coefficient'!$B$8,MATCH(N169,'Drag coefficient'!$B$8:'Drag coefficient'!$B$33,1)-1,0,2))</f>
        <v>0.47527223153977755</v>
      </c>
      <c r="Q169" s="88">
        <f t="shared" si="48"/>
        <v>0.5467870525662961</v>
      </c>
      <c r="R169" s="3">
        <f t="shared" si="61"/>
        <v>4.470877221615626</v>
      </c>
      <c r="S169" s="4">
        <f t="shared" si="55"/>
        <v>0.001348318815556085</v>
      </c>
      <c r="T169" s="4">
        <f t="shared" si="56"/>
        <v>9.819275808600104</v>
      </c>
    </row>
    <row r="170" spans="2:20" ht="12.75">
      <c r="B170" s="4">
        <f t="shared" si="57"/>
        <v>7.649999999999981</v>
      </c>
      <c r="C170" s="15">
        <f t="shared" si="49"/>
        <v>0</v>
      </c>
      <c r="D170" s="3">
        <f t="shared" si="50"/>
        <v>0</v>
      </c>
      <c r="E170" s="15">
        <f t="shared" si="51"/>
        <v>0.07</v>
      </c>
      <c r="F170" s="3">
        <f t="shared" si="62"/>
        <v>-9.83853750596519</v>
      </c>
      <c r="G170" s="3">
        <f t="shared" si="58"/>
        <v>-0.0029090220148002555</v>
      </c>
      <c r="H170" s="3">
        <f t="shared" si="59"/>
        <v>2.2502250226465565</v>
      </c>
      <c r="I170" s="4">
        <f t="shared" si="60"/>
        <v>307.96809848630454</v>
      </c>
      <c r="J170" s="4">
        <f t="shared" si="52"/>
        <v>1010.3909765568225</v>
      </c>
      <c r="K170" s="87">
        <f ca="1">FORECAST(I170,OFFSET('The atmosphere'!$C$6,MATCH(I170,'The atmosphere'!$B$6:'The atmosphere'!$B$39,1)-1,0,2),OFFSET('The atmosphere'!$B$6,MATCH(I170,'The atmosphere'!$B$6:'The atmosphere'!$B$39,1)-1,0,2))</f>
        <v>0.17323506254531476</v>
      </c>
      <c r="L170" s="31">
        <f t="shared" si="53"/>
        <v>1.189145595824347</v>
      </c>
      <c r="M170" s="15">
        <f ca="1">FORECAST(I170,OFFSET('The atmosphere'!$D$6,MATCH(I170,'The atmosphere'!$B$6:'The atmosphere'!$B$39,1)-1,0,2),OFFSET('The atmosphere'!$B$6,MATCH(I170,'The atmosphere'!$B$6:'The atmosphere'!$B$39,1)-1,0,2))</f>
        <v>339.109721225752</v>
      </c>
      <c r="N170" s="35">
        <f t="shared" si="54"/>
        <v>0.006635684210151373</v>
      </c>
      <c r="O170" s="15">
        <f ca="1">FORECAST(N170,OFFSET('Drag coefficient'!$C$8,MATCH(N170,'Drag coefficient'!$B$8:'Drag coefficient'!$B$33,1)-1,0,2),OFFSET('Drag coefficient'!$B$8,MATCH(N170,'Drag coefficient'!$B$8:'Drag coefficient'!$B$33,1)-1,0,2))</f>
        <v>0.5470046473684773</v>
      </c>
      <c r="P170" s="15">
        <f ca="1">FORECAST(N170,OFFSET('Drag coefficient'!$D$8,MATCH(N170,'Drag coefficient'!$B$8:'Drag coefficient'!$B$33,1)-1,0,2),OFFSET('Drag coefficient'!$B$8,MATCH(N170,'Drag coefficient'!$B$8:'Drag coefficient'!$B$33,1)-1,0,2))</f>
        <v>0.4754027884210863</v>
      </c>
      <c r="Q170" s="88">
        <f t="shared" si="48"/>
        <v>0.5470046473684773</v>
      </c>
      <c r="R170" s="3">
        <f t="shared" si="61"/>
        <v>3.0106268850871913</v>
      </c>
      <c r="S170" s="4">
        <f t="shared" si="55"/>
        <v>0.000908300557932211</v>
      </c>
      <c r="T170" s="4">
        <f t="shared" si="56"/>
        <v>9.819275461802405</v>
      </c>
    </row>
    <row r="171" spans="2:20" ht="12.75">
      <c r="B171" s="4">
        <f t="shared" si="57"/>
        <v>7.699999999999981</v>
      </c>
      <c r="C171" s="15">
        <f t="shared" si="49"/>
        <v>0</v>
      </c>
      <c r="D171" s="3">
        <f t="shared" si="50"/>
        <v>0</v>
      </c>
      <c r="E171" s="15">
        <f t="shared" si="51"/>
        <v>0.07</v>
      </c>
      <c r="F171" s="3">
        <f t="shared" si="62"/>
        <v>-9.83225118405858</v>
      </c>
      <c r="G171" s="3">
        <f t="shared" si="58"/>
        <v>-0.0022682144809968996</v>
      </c>
      <c r="H171" s="3">
        <f t="shared" si="59"/>
        <v>1.7586124634436275</v>
      </c>
      <c r="I171" s="4">
        <f t="shared" si="60"/>
        <v>308.0560291094767</v>
      </c>
      <c r="J171" s="4">
        <f t="shared" si="52"/>
        <v>1010.6794619832444</v>
      </c>
      <c r="K171" s="87">
        <f ca="1">FORECAST(I171,OFFSET('The atmosphere'!$C$6,MATCH(I171,'The atmosphere'!$B$6:'The atmosphere'!$B$39,1)-1,0,2),OFFSET('The atmosphere'!$B$6,MATCH(I171,'The atmosphere'!$B$6:'The atmosphere'!$B$39,1)-1,0,2))</f>
        <v>0.17322662120549023</v>
      </c>
      <c r="L171" s="31">
        <f t="shared" si="53"/>
        <v>1.1891355578846388</v>
      </c>
      <c r="M171" s="15">
        <f ca="1">FORECAST(I171,OFFSET('The atmosphere'!$D$6,MATCH(I171,'The atmosphere'!$B$6:'The atmosphere'!$B$39,1)-1,0,2),OFFSET('The atmosphere'!$B$6,MATCH(I171,'The atmosphere'!$B$6:'The atmosphere'!$B$39,1)-1,0,2))</f>
        <v>339.109387089384</v>
      </c>
      <c r="N171" s="35">
        <f t="shared" si="54"/>
        <v>0.005185973996585605</v>
      </c>
      <c r="O171" s="15">
        <f ca="1">FORECAST(N171,OFFSET('Drag coefficient'!$C$8,MATCH(N171,'Drag coefficient'!$B$8:'Drag coefficient'!$B$33,1)-1,0,2),OFFSET('Drag coefficient'!$B$8,MATCH(N171,'Drag coefficient'!$B$8:'Drag coefficient'!$B$33,1)-1,0,2))</f>
        <v>0.5472221039005122</v>
      </c>
      <c r="P171" s="15">
        <f ca="1">FORECAST(N171,OFFSET('Drag coefficient'!$D$8,MATCH(N171,'Drag coefficient'!$B$8:'Drag coefficient'!$B$33,1)-1,0,2),OFFSET('Drag coefficient'!$B$8,MATCH(N171,'Drag coefficient'!$B$8:'Drag coefficient'!$B$33,1)-1,0,2))</f>
        <v>0.47553326234030724</v>
      </c>
      <c r="Q171" s="88">
        <f t="shared" si="48"/>
        <v>0.5472221039005122</v>
      </c>
      <c r="R171" s="3">
        <f t="shared" si="61"/>
        <v>1.838830351207517</v>
      </c>
      <c r="S171" s="4">
        <f t="shared" si="55"/>
        <v>0.0005549922571562078</v>
      </c>
      <c r="T171" s="4">
        <f t="shared" si="56"/>
        <v>9.81927519077052</v>
      </c>
    </row>
    <row r="172" spans="2:20" ht="12.75">
      <c r="B172" s="4">
        <f t="shared" si="57"/>
        <v>7.7499999999999805</v>
      </c>
      <c r="C172" s="15">
        <f t="shared" si="49"/>
        <v>0</v>
      </c>
      <c r="D172" s="3">
        <f t="shared" si="50"/>
        <v>0</v>
      </c>
      <c r="E172" s="15">
        <f t="shared" si="51"/>
        <v>0.07</v>
      </c>
      <c r="F172" s="3">
        <f t="shared" si="62"/>
        <v>-9.827203651587038</v>
      </c>
      <c r="G172" s="3">
        <f t="shared" si="58"/>
        <v>-0.0017536851770680872</v>
      </c>
      <c r="H172" s="3">
        <f t="shared" si="59"/>
        <v>1.2672522808642757</v>
      </c>
      <c r="I172" s="4">
        <f t="shared" si="60"/>
        <v>308.1193917235199</v>
      </c>
      <c r="J172" s="4">
        <f t="shared" si="52"/>
        <v>1010.8873439482759</v>
      </c>
      <c r="K172" s="87">
        <f ca="1">FORECAST(I172,OFFSET('The atmosphere'!$C$6,MATCH(I172,'The atmosphere'!$B$6:'The atmosphere'!$B$39,1)-1,0,2),OFFSET('The atmosphere'!$B$6,MATCH(I172,'The atmosphere'!$B$6:'The atmosphere'!$B$39,1)-1,0,2))</f>
        <v>0.17322053839454207</v>
      </c>
      <c r="L172" s="31">
        <f t="shared" si="53"/>
        <v>1.1891283246198479</v>
      </c>
      <c r="M172" s="15">
        <f ca="1">FORECAST(I172,OFFSET('The atmosphere'!$D$6,MATCH(I172,'The atmosphere'!$B$6:'The atmosphere'!$B$39,1)-1,0,2),OFFSET('The atmosphere'!$B$6,MATCH(I172,'The atmosphere'!$B$6:'The atmosphere'!$B$39,1)-1,0,2))</f>
        <v>339.1091463114506</v>
      </c>
      <c r="N172" s="35">
        <f t="shared" si="54"/>
        <v>0.003737004131703317</v>
      </c>
      <c r="O172" s="15">
        <f ca="1">FORECAST(N172,OFFSET('Drag coefficient'!$C$8,MATCH(N172,'Drag coefficient'!$B$8:'Drag coefficient'!$B$33,1)-1,0,2),OFFSET('Drag coefficient'!$B$8,MATCH(N172,'Drag coefficient'!$B$8:'Drag coefficient'!$B$33,1)-1,0,2))</f>
        <v>0.5474394493802446</v>
      </c>
      <c r="P172" s="15">
        <f ca="1">FORECAST(N172,OFFSET('Drag coefficient'!$D$8,MATCH(N172,'Drag coefficient'!$B$8:'Drag coefficient'!$B$33,1)-1,0,2),OFFSET('Drag coefficient'!$B$8,MATCH(N172,'Drag coefficient'!$B$8:'Drag coefficient'!$B$33,1)-1,0,2))</f>
        <v>0.4756636696281466</v>
      </c>
      <c r="Q172" s="88">
        <f t="shared" si="48"/>
        <v>0.5474394493802446</v>
      </c>
      <c r="R172" s="3">
        <f t="shared" si="61"/>
        <v>0.954827440197051</v>
      </c>
      <c r="S172" s="4">
        <f t="shared" si="55"/>
        <v>0.0002882986513938707</v>
      </c>
      <c r="T172" s="4">
        <f t="shared" si="56"/>
        <v>9.819274995465545</v>
      </c>
    </row>
    <row r="173" spans="2:20" ht="12.75">
      <c r="B173" s="4">
        <f t="shared" si="57"/>
        <v>7.79999999999998</v>
      </c>
      <c r="C173" s="15">
        <f t="shared" si="49"/>
        <v>0</v>
      </c>
      <c r="D173" s="3">
        <f t="shared" si="50"/>
        <v>0</v>
      </c>
      <c r="E173" s="15">
        <f t="shared" si="51"/>
        <v>0.07</v>
      </c>
      <c r="F173" s="3">
        <f t="shared" si="62"/>
        <v>-9.823393547628314</v>
      </c>
      <c r="G173" s="3">
        <f t="shared" si="58"/>
        <v>-0.0013652953749554442</v>
      </c>
      <c r="H173" s="3">
        <f t="shared" si="59"/>
        <v>0.77608260348286</v>
      </c>
      <c r="I173" s="4">
        <f t="shared" si="60"/>
        <v>308.15819585369405</v>
      </c>
      <c r="J173" s="4">
        <f t="shared" si="52"/>
        <v>1011.014653702675</v>
      </c>
      <c r="K173" s="87">
        <f ca="1">FORECAST(I173,OFFSET('The atmosphere'!$C$6,MATCH(I173,'The atmosphere'!$B$6:'The atmosphere'!$B$39,1)-1,0,2),OFFSET('The atmosphere'!$B$6,MATCH(I173,'The atmosphere'!$B$6:'The atmosphere'!$B$39,1)-1,0,2))</f>
        <v>0.17321681319804536</v>
      </c>
      <c r="L173" s="31">
        <f t="shared" si="53"/>
        <v>1.1891238948914296</v>
      </c>
      <c r="M173" s="15">
        <f ca="1">FORECAST(I173,OFFSET('The atmosphere'!$D$6,MATCH(I173,'The atmosphere'!$B$6:'The atmosphere'!$B$39,1)-1,0,2),OFFSET('The atmosphere'!$B$6,MATCH(I173,'The atmosphere'!$B$6:'The atmosphere'!$B$39,1)-1,0,2))</f>
        <v>339.10899885575594</v>
      </c>
      <c r="N173" s="35">
        <f t="shared" si="54"/>
        <v>0.0022885933611362995</v>
      </c>
      <c r="O173" s="15">
        <f ca="1">FORECAST(N173,OFFSET('Drag coefficient'!$C$8,MATCH(N173,'Drag coefficient'!$B$8:'Drag coefficient'!$B$33,1)-1,0,2),OFFSET('Drag coefficient'!$B$8,MATCH(N173,'Drag coefficient'!$B$8:'Drag coefficient'!$B$33,1)-1,0,2))</f>
        <v>0.5476567109958296</v>
      </c>
      <c r="P173" s="15">
        <f ca="1">FORECAST(N173,OFFSET('Drag coefficient'!$D$8,MATCH(N173,'Drag coefficient'!$B$8:'Drag coefficient'!$B$33,1)-1,0,2),OFFSET('Drag coefficient'!$B$8,MATCH(N173,'Drag coefficient'!$B$8:'Drag coefficient'!$B$33,1)-1,0,2))</f>
        <v>0.47579402659749764</v>
      </c>
      <c r="Q173" s="88">
        <f t="shared" si="48"/>
        <v>0.5476567109958296</v>
      </c>
      <c r="R173" s="3">
        <f t="shared" si="61"/>
        <v>0.35810716252357583</v>
      </c>
      <c r="S173" s="4">
        <f t="shared" si="55"/>
        <v>0.00010816905873448261</v>
      </c>
      <c r="T173" s="4">
        <f t="shared" si="56"/>
        <v>9.819274875858119</v>
      </c>
    </row>
    <row r="174" spans="2:20" ht="12.75">
      <c r="B174" s="4">
        <f t="shared" si="57"/>
        <v>7.84999999999998</v>
      </c>
      <c r="C174" s="15">
        <f t="shared" si="49"/>
        <v>0</v>
      </c>
      <c r="D174" s="3">
        <f t="shared" si="50"/>
        <v>0</v>
      </c>
      <c r="E174" s="15">
        <f t="shared" si="51"/>
        <v>0.07</v>
      </c>
      <c r="F174" s="3">
        <f t="shared" si="62"/>
        <v>-9.820820148125755</v>
      </c>
      <c r="G174" s="3">
        <f t="shared" si="58"/>
        <v>-0.0011029712666417169</v>
      </c>
      <c r="H174" s="3">
        <f t="shared" si="59"/>
        <v>0.2850415960765722</v>
      </c>
      <c r="I174" s="34">
        <f t="shared" si="60"/>
        <v>308.1724479334979</v>
      </c>
      <c r="J174" s="34">
        <f t="shared" si="52"/>
        <v>1011.0614123536578</v>
      </c>
      <c r="K174" s="87">
        <f ca="1">FORECAST(I174,OFFSET('The atmosphere'!$C$6,MATCH(I174,'The atmosphere'!$B$6:'The atmosphere'!$B$39,1)-1,0,2),OFFSET('The atmosphere'!$B$6,MATCH(I174,'The atmosphere'!$B$6:'The atmosphere'!$B$39,1)-1,0,2))</f>
        <v>0.1732154449983842</v>
      </c>
      <c r="L174" s="31">
        <f t="shared" si="53"/>
        <v>1.1891222679336326</v>
      </c>
      <c r="M174" s="15">
        <f ca="1">FORECAST(I174,OFFSET('The atmosphere'!$D$6,MATCH(I174,'The atmosphere'!$B$6:'The atmosphere'!$B$39,1)-1,0,2),OFFSET('The atmosphere'!$B$6,MATCH(I174,'The atmosphere'!$B$6:'The atmosphere'!$B$39,1)-1,0,2))</f>
        <v>339.1089446978527</v>
      </c>
      <c r="N174" s="35">
        <f t="shared" si="54"/>
        <v>0.0008405605352891689</v>
      </c>
      <c r="O174" s="15">
        <f ca="1">FORECAST(N174,OFFSET('Drag coefficient'!$C$8,MATCH(N174,'Drag coefficient'!$B$8:'Drag coefficient'!$B$33,1)-1,0,2),OFFSET('Drag coefficient'!$B$8,MATCH(N174,'Drag coefficient'!$B$8:'Drag coefficient'!$B$33,1)-1,0,2))</f>
        <v>0.5478739159197067</v>
      </c>
      <c r="P174" s="15">
        <f ca="1">FORECAST(N174,OFFSET('Drag coefficient'!$D$8,MATCH(N174,'Drag coefficient'!$B$8:'Drag coefficient'!$B$33,1)-1,0,2),OFFSET('Drag coefficient'!$B$8,MATCH(N174,'Drag coefficient'!$B$8:'Drag coefficient'!$B$33,1)-1,0,2))</f>
        <v>0.4759243495518239</v>
      </c>
      <c r="Q174" s="88">
        <f t="shared" si="48"/>
        <v>0.5478739159197067</v>
      </c>
      <c r="R174" s="3">
        <f t="shared" si="61"/>
        <v>0.048307326039143846</v>
      </c>
      <c r="S174" s="4">
        <f t="shared" si="55"/>
        <v>1.4597391374518988E-05</v>
      </c>
      <c r="T174" s="4">
        <f t="shared" si="56"/>
        <v>9.819274831928395</v>
      </c>
    </row>
    <row r="175" spans="2:20" ht="12.75">
      <c r="B175" s="4">
        <f t="shared" si="57"/>
        <v>7.89999999999998</v>
      </c>
      <c r="C175" s="15">
        <f t="shared" si="49"/>
        <v>0</v>
      </c>
      <c r="D175" s="3">
        <f t="shared" si="50"/>
        <v>0</v>
      </c>
      <c r="E175" s="15">
        <f t="shared" si="51"/>
        <v>0.07</v>
      </c>
      <c r="F175" s="3">
        <f t="shared" si="62"/>
        <v>-9.819483366090887</v>
      </c>
      <c r="G175" s="3">
        <f t="shared" si="58"/>
        <v>-0.0009667039847998105</v>
      </c>
      <c r="H175" s="3">
        <f t="shared" si="59"/>
        <v>-0.20593257222797218</v>
      </c>
      <c r="I175" s="91">
        <f t="shared" si="60"/>
        <v>308.1621513048865</v>
      </c>
      <c r="J175" s="91">
        <f t="shared" si="52"/>
        <v>1011.0276308656107</v>
      </c>
      <c r="K175" s="87">
        <f ca="1">FORECAST(I175,OFFSET('The atmosphere'!$C$6,MATCH(I175,'The atmosphere'!$B$6:'The atmosphere'!$B$39,1)-1,0,2),OFFSET('The atmosphere'!$B$6,MATCH(I175,'The atmosphere'!$B$6:'The atmosphere'!$B$39,1)-1,0,2))</f>
        <v>0.1732164334747309</v>
      </c>
      <c r="L175" s="31">
        <f t="shared" si="53"/>
        <v>1.1891234433534488</v>
      </c>
      <c r="M175" s="15">
        <f ca="1">FORECAST(I175,OFFSET('The atmosphere'!$D$6,MATCH(I175,'The atmosphere'!$B$6:'The atmosphere'!$B$39,1)-1,0,2),OFFSET('The atmosphere'!$B$6,MATCH(I175,'The atmosphere'!$B$6:'The atmosphere'!$B$39,1)-1,0,2))</f>
        <v>339.10898382504143</v>
      </c>
      <c r="N175" s="35">
        <f t="shared" si="54"/>
        <v>0.0006072754838433305</v>
      </c>
      <c r="O175" s="15">
        <f ca="1">FORECAST(N175,OFFSET('Drag coefficient'!$C$8,MATCH(N175,'Drag coefficient'!$B$8:'Drag coefficient'!$B$33,1)-1,0,2),OFFSET('Drag coefficient'!$B$8,MATCH(N175,'Drag coefficient'!$B$8:'Drag coefficient'!$B$33,1)-1,0,2))</f>
        <v>0.5479089086774236</v>
      </c>
      <c r="P175" s="15">
        <f ca="1">FORECAST(N175,OFFSET('Drag coefficient'!$D$8,MATCH(N175,'Drag coefficient'!$B$8:'Drag coefficient'!$B$33,1)-1,0,2),OFFSET('Drag coefficient'!$B$8,MATCH(N175,'Drag coefficient'!$B$8:'Drag coefficient'!$B$33,1)-1,0,2))</f>
        <v>0.47594534520645404</v>
      </c>
      <c r="Q175" s="88">
        <f t="shared" si="48"/>
        <v>0.5479089086774236</v>
      </c>
      <c r="R175" s="3">
        <f t="shared" si="61"/>
        <v>0.025214306855694</v>
      </c>
      <c r="S175" s="4">
        <f t="shared" si="55"/>
        <v>7.619685124697783E-06</v>
      </c>
      <c r="T175" s="4">
        <f t="shared" si="56"/>
        <v>9.81927486366608</v>
      </c>
    </row>
    <row r="176" spans="2:20" ht="12.75">
      <c r="B176" s="4">
        <f t="shared" si="57"/>
        <v>7.94999999999998</v>
      </c>
      <c r="C176" s="15">
        <f t="shared" si="49"/>
        <v>0</v>
      </c>
      <c r="D176" s="3">
        <f t="shared" si="50"/>
        <v>0</v>
      </c>
      <c r="E176" s="15">
        <f t="shared" si="51"/>
        <v>0.07</v>
      </c>
      <c r="F176" s="3">
        <f t="shared" si="62"/>
        <v>-9.819383716310718</v>
      </c>
      <c r="G176" s="3">
        <f t="shared" si="58"/>
        <v>-0.0009565460051699226</v>
      </c>
      <c r="H176" s="3">
        <f t="shared" si="59"/>
        <v>-0.6969017580435081</v>
      </c>
      <c r="I176" s="4">
        <f t="shared" si="60"/>
        <v>308.1273062169843</v>
      </c>
      <c r="J176" s="4">
        <f t="shared" si="52"/>
        <v>1010.9133100558687</v>
      </c>
      <c r="K176" s="87">
        <f ca="1">FORECAST(I176,OFFSET('The atmosphere'!$C$6,MATCH(I176,'The atmosphere'!$B$6:'The atmosphere'!$B$39,1)-1,0,2),OFFSET('The atmosphere'!$B$6,MATCH(I176,'The atmosphere'!$B$6:'The atmosphere'!$B$39,1)-1,0,2))</f>
        <v>0.1732197786031695</v>
      </c>
      <c r="L176" s="31">
        <f t="shared" si="53"/>
        <v>1.1891274211307492</v>
      </c>
      <c r="M176" s="15">
        <f ca="1">FORECAST(I176,OFFSET('The atmosphere'!$D$6,MATCH(I176,'The atmosphere'!$B$6:'The atmosphere'!$B$39,1)-1,0,2),OFFSET('The atmosphere'!$B$6,MATCH(I176,'The atmosphere'!$B$6:'The atmosphere'!$B$39,1)-1,0,2))</f>
        <v>339.1091162363754</v>
      </c>
      <c r="N176" s="35">
        <f t="shared" si="54"/>
        <v>0.0020550959106558904</v>
      </c>
      <c r="O176" s="15">
        <f ca="1">FORECAST(N176,OFFSET('Drag coefficient'!$C$8,MATCH(N176,'Drag coefficient'!$B$8:'Drag coefficient'!$B$33,1)-1,0,2),OFFSET('Drag coefficient'!$B$8,MATCH(N176,'Drag coefficient'!$B$8:'Drag coefficient'!$B$33,1)-1,0,2))</f>
        <v>0.5476917356134017</v>
      </c>
      <c r="P176" s="15">
        <f ca="1">FORECAST(N176,OFFSET('Drag coefficient'!$D$8,MATCH(N176,'Drag coefficient'!$B$8:'Drag coefficient'!$B$33,1)-1,0,2),OFFSET('Drag coefficient'!$B$8,MATCH(N176,'Drag coefficient'!$B$8:'Drag coefficient'!$B$33,1)-1,0,2))</f>
        <v>0.47581504136804087</v>
      </c>
      <c r="Q176" s="88">
        <f t="shared" si="48"/>
        <v>0.5476917356134017</v>
      </c>
      <c r="R176" s="3">
        <f t="shared" si="61"/>
        <v>0.28876298232802905</v>
      </c>
      <c r="S176" s="4">
        <f t="shared" si="55"/>
        <v>8.722868702313744E-05</v>
      </c>
      <c r="T176" s="4">
        <f t="shared" si="56"/>
        <v>9.819274971070405</v>
      </c>
    </row>
    <row r="177" spans="2:20" ht="12.75">
      <c r="B177" s="4">
        <f t="shared" si="57"/>
        <v>7.99999999999998</v>
      </c>
      <c r="C177" s="15">
        <f t="shared" si="49"/>
        <v>0</v>
      </c>
      <c r="D177" s="3">
        <f t="shared" si="50"/>
        <v>0</v>
      </c>
      <c r="E177" s="15">
        <f aca="true" t="shared" si="63" ref="E177:E186">D177+$C$10</f>
        <v>0.07</v>
      </c>
      <c r="F177" s="3">
        <f t="shared" si="62"/>
        <v>-9.820521095170735</v>
      </c>
      <c r="G177" s="3">
        <f t="shared" si="58"/>
        <v>-0.0010724867656202175</v>
      </c>
      <c r="H177" s="3">
        <f t="shared" si="59"/>
        <v>-1.187927812802045</v>
      </c>
      <c r="I177" s="4">
        <f t="shared" si="60"/>
        <v>308.06790982634425</v>
      </c>
      <c r="J177" s="4">
        <f aca="true" t="shared" si="64" ref="J177:J186">I177*3.28083</f>
        <v>1010.718440595565</v>
      </c>
      <c r="K177" s="87">
        <f ca="1">FORECAST(I177,OFFSET('The atmosphere'!$C$6,MATCH(I177,'The atmosphere'!$B$6:'The atmosphere'!$B$39,1)-1,0,2),OFFSET('The atmosphere'!$B$6,MATCH(I177,'The atmosphere'!$B$6:'The atmosphere'!$B$39,1)-1,0,2))</f>
        <v>0.17322548065667093</v>
      </c>
      <c r="L177" s="31">
        <f aca="true" t="shared" si="65" ref="L177:L186">EXP(K177)</f>
        <v>1.1891342016182558</v>
      </c>
      <c r="M177" s="15">
        <f ca="1">FORECAST(I177,OFFSET('The atmosphere'!$D$6,MATCH(I177,'The atmosphere'!$B$6:'The atmosphere'!$B$39,1)-1,0,2),OFFSET('The atmosphere'!$B$6,MATCH(I177,'The atmosphere'!$B$6:'The atmosphere'!$B$39,1)-1,0,2))</f>
        <v>339.10934194265985</v>
      </c>
      <c r="N177" s="35">
        <f>ABS(H177/M177)</f>
        <v>0.0035030819440029235</v>
      </c>
      <c r="O177" s="15">
        <f ca="1">FORECAST(N177,OFFSET('Drag coefficient'!$C$8,MATCH(N177,'Drag coefficient'!$B$8:'Drag coefficient'!$B$33,1)-1,0,2),OFFSET('Drag coefficient'!$B$8,MATCH(N177,'Drag coefficient'!$B$8:'Drag coefficient'!$B$33,1)-1,0,2))</f>
        <v>0.5474745377083996</v>
      </c>
      <c r="P177" s="15">
        <f ca="1">FORECAST(N177,OFFSET('Drag coefficient'!$D$8,MATCH(N177,'Drag coefficient'!$B$8:'Drag coefficient'!$B$33,1)-1,0,2),OFFSET('Drag coefficient'!$B$8,MATCH(N177,'Drag coefficient'!$B$8:'Drag coefficient'!$B$33,1)-1,0,2))</f>
        <v>0.47568472262503964</v>
      </c>
      <c r="Q177" s="88">
        <f t="shared" si="48"/>
        <v>0.5474745377083996</v>
      </c>
      <c r="R177" s="3">
        <f t="shared" si="61"/>
        <v>0.8390367351866251</v>
      </c>
      <c r="S177" s="4">
        <f>R177*$G$10*Q177</f>
        <v>0.0002533532796284407</v>
      </c>
      <c r="T177" s="4">
        <f aca="true" t="shared" si="66" ref="T177:T186">$U$11/($T$11+I177)^2</f>
        <v>9.819275154150137</v>
      </c>
    </row>
    <row r="178" spans="2:20" ht="12.75">
      <c r="B178" s="4">
        <f aca="true" t="shared" si="67" ref="B178:B186">B177+B$10</f>
        <v>8.04999999999998</v>
      </c>
      <c r="C178" s="15">
        <f t="shared" si="49"/>
        <v>0</v>
      </c>
      <c r="D178" s="3">
        <f t="shared" si="50"/>
        <v>0</v>
      </c>
      <c r="E178" s="15">
        <f t="shared" si="63"/>
        <v>0.07</v>
      </c>
      <c r="F178" s="3">
        <f t="shared" si="62"/>
        <v>-9.822894486716258</v>
      </c>
      <c r="G178" s="3">
        <f aca="true" t="shared" si="68" ref="G178:G186">F178/9.81+1</f>
        <v>-0.0013144227029824318</v>
      </c>
      <c r="H178" s="3">
        <f aca="true" t="shared" si="69" ref="H178:H186">H177+F178*B$10</f>
        <v>-1.6790725371378579</v>
      </c>
      <c r="I178" s="4">
        <f>I177+H178*B$10</f>
        <v>307.98395619948735</v>
      </c>
      <c r="J178" s="4">
        <f t="shared" si="64"/>
        <v>1010.4430030179641</v>
      </c>
      <c r="K178" s="87">
        <f ca="1">FORECAST(I178,OFFSET('The atmosphere'!$C$6,MATCH(I178,'The atmosphere'!$B$6:'The atmosphere'!$B$39,1)-1,0,2),OFFSET('The atmosphere'!$B$6,MATCH(I178,'The atmosphere'!$B$6:'The atmosphere'!$B$39,1)-1,0,2))</f>
        <v>0.1732335402048492</v>
      </c>
      <c r="L178" s="31">
        <f t="shared" si="65"/>
        <v>1.1891437855412652</v>
      </c>
      <c r="M178" s="15">
        <f ca="1">FORECAST(I178,OFFSET('The atmosphere'!$D$6,MATCH(I178,'The atmosphere'!$B$6:'The atmosphere'!$B$39,1)-1,0,2),OFFSET('The atmosphere'!$B$6,MATCH(I178,'The atmosphere'!$B$6:'The atmosphere'!$B$39,1)-1,0,2))</f>
        <v>339.10966096644194</v>
      </c>
      <c r="N178" s="35">
        <f>ABS(H178/M178)</f>
        <v>0.004951414631929397</v>
      </c>
      <c r="O178" s="15">
        <f ca="1">FORECAST(N178,OFFSET('Drag coefficient'!$C$8,MATCH(N178,'Drag coefficient'!$B$8:'Drag coefficient'!$B$33,1)-1,0,2),OFFSET('Drag coefficient'!$B$8,MATCH(N178,'Drag coefficient'!$B$8:'Drag coefficient'!$B$33,1)-1,0,2))</f>
        <v>0.5472572878052107</v>
      </c>
      <c r="P178" s="15">
        <f ca="1">FORECAST(N178,OFFSET('Drag coefficient'!$D$8,MATCH(N178,'Drag coefficient'!$B$8:'Drag coefficient'!$B$33,1)-1,0,2),OFFSET('Drag coefficient'!$B$8,MATCH(N178,'Drag coefficient'!$B$8:'Drag coefficient'!$B$33,1)-1,0,2))</f>
        <v>0.4755543726831263</v>
      </c>
      <c r="Q178" s="88">
        <f t="shared" si="48"/>
        <v>0.5472572878052107</v>
      </c>
      <c r="R178" s="3">
        <f t="shared" si="61"/>
        <v>1.6762673719450152</v>
      </c>
      <c r="S178" s="4">
        <f>R178*$G$10*Q178</f>
        <v>0.0005059603387624997</v>
      </c>
      <c r="T178" s="4">
        <f t="shared" si="66"/>
        <v>9.819275412923576</v>
      </c>
    </row>
    <row r="179" spans="2:20" ht="12.75">
      <c r="B179" s="4">
        <f t="shared" si="67"/>
        <v>8.09999999999998</v>
      </c>
      <c r="C179" s="15">
        <f t="shared" si="49"/>
        <v>0</v>
      </c>
      <c r="D179" s="3">
        <f t="shared" si="50"/>
        <v>0</v>
      </c>
      <c r="E179" s="15">
        <f t="shared" si="63"/>
        <v>0.07</v>
      </c>
      <c r="F179" s="3">
        <f t="shared" si="62"/>
        <v>-9.826503417763039</v>
      </c>
      <c r="G179" s="3">
        <f t="shared" si="68"/>
        <v>-0.001682305582368926</v>
      </c>
      <c r="H179" s="3">
        <f t="shared" si="69"/>
        <v>-2.1703977080260097</v>
      </c>
      <c r="I179" s="4">
        <f>I178+H179*B$10</f>
        <v>307.8754363140861</v>
      </c>
      <c r="J179" s="4">
        <f t="shared" si="64"/>
        <v>1010.0869677223429</v>
      </c>
      <c r="K179" s="87">
        <f ca="1">FORECAST(I179,OFFSET('The atmosphere'!$C$6,MATCH(I179,'The atmosphere'!$B$6:'The atmosphere'!$B$39,1)-1,0,2),OFFSET('The atmosphere'!$B$6,MATCH(I179,'The atmosphere'!$B$6:'The atmosphere'!$B$39,1)-1,0,2))</f>
        <v>0.17324395811384774</v>
      </c>
      <c r="L179" s="31">
        <f t="shared" si="65"/>
        <v>1.1891561739975398</v>
      </c>
      <c r="M179" s="15">
        <f ca="1">FORECAST(I179,OFFSET('The atmosphere'!$D$6,MATCH(I179,'The atmosphere'!$B$6:'The atmosphere'!$B$39,1)-1,0,2),OFFSET('The atmosphere'!$B$6,MATCH(I179,'The atmosphere'!$B$6:'The atmosphere'!$B$39,1)-1,0,2))</f>
        <v>339.11007334200644</v>
      </c>
      <c r="N179" s="35">
        <f>ABS(H179/M179)</f>
        <v>0.006400274950951028</v>
      </c>
      <c r="O179" s="15">
        <f ca="1">FORECAST(N179,OFFSET('Drag coefficient'!$C$8,MATCH(N179,'Drag coefficient'!$B$8:'Drag coefficient'!$B$33,1)-1,0,2),OFFSET('Drag coefficient'!$B$8,MATCH(N179,'Drag coefficient'!$B$8:'Drag coefficient'!$B$33,1)-1,0,2))</f>
        <v>0.5470399587573573</v>
      </c>
      <c r="P179" s="15">
        <f ca="1">FORECAST(N179,OFFSET('Drag coefficient'!$D$8,MATCH(N179,'Drag coefficient'!$B$8:'Drag coefficient'!$B$33,1)-1,0,2),OFFSET('Drag coefficient'!$B$8,MATCH(N179,'Drag coefficient'!$B$8:'Drag coefficient'!$B$33,1)-1,0,2))</f>
        <v>0.4754239752544143</v>
      </c>
      <c r="Q179" s="88">
        <f t="shared" si="48"/>
        <v>0.5470399587573573</v>
      </c>
      <c r="R179" s="3">
        <f t="shared" si="61"/>
        <v>2.800835121105353</v>
      </c>
      <c r="S179" s="4">
        <f>R179*$G$10*Q179</f>
        <v>0.0008450613197529143</v>
      </c>
      <c r="T179" s="4">
        <f t="shared" si="66"/>
        <v>9.819275747418532</v>
      </c>
    </row>
    <row r="180" spans="2:20" ht="12.75">
      <c r="B180" s="4">
        <f t="shared" si="67"/>
        <v>8.14999999999998</v>
      </c>
      <c r="C180" s="15">
        <f t="shared" si="49"/>
        <v>0</v>
      </c>
      <c r="D180" s="3">
        <f t="shared" si="50"/>
        <v>0</v>
      </c>
      <c r="E180" s="15">
        <f t="shared" si="63"/>
        <v>0.07</v>
      </c>
      <c r="F180" s="3">
        <f t="shared" si="62"/>
        <v>-9.831348051986431</v>
      </c>
      <c r="G180" s="3">
        <f t="shared" si="68"/>
        <v>-0.002176152088321226</v>
      </c>
      <c r="H180" s="3">
        <f t="shared" si="69"/>
        <v>-2.6619651106253315</v>
      </c>
      <c r="I180" s="4">
        <f>I179+H180*B$10</f>
        <v>307.7423380585548</v>
      </c>
      <c r="J180" s="4">
        <f t="shared" si="64"/>
        <v>1009.6502949726483</v>
      </c>
      <c r="K180" s="87">
        <f ca="1">FORECAST(I180,OFFSET('The atmosphere'!$C$6,MATCH(I180,'The atmosphere'!$B$6:'The atmosphere'!$B$39,1)-1,0,2),OFFSET('The atmosphere'!$B$6,MATCH(I180,'The atmosphere'!$B$6:'The atmosphere'!$B$39,1)-1,0,2))</f>
        <v>0.17325673554637872</v>
      </c>
      <c r="L180" s="31">
        <f t="shared" si="65"/>
        <v>1.1891713684573948</v>
      </c>
      <c r="M180" s="15">
        <f ca="1">FORECAST(I180,OFFSET('The atmosphere'!$D$6,MATCH(I180,'The atmosphere'!$B$6:'The atmosphere'!$B$39,1)-1,0,2),OFFSET('The atmosphere'!$B$6,MATCH(I180,'The atmosphere'!$B$6:'The atmosphere'!$B$39,1)-1,0,2))</f>
        <v>339.1105791153775</v>
      </c>
      <c r="N180" s="35">
        <f>ABS(H180/M180)</f>
        <v>0.007849843899206801</v>
      </c>
      <c r="O180" s="15">
        <f ca="1">FORECAST(N180,OFFSET('Drag coefficient'!$C$8,MATCH(N180,'Drag coefficient'!$B$8:'Drag coefficient'!$B$33,1)-1,0,2),OFFSET('Drag coefficient'!$B$8,MATCH(N180,'Drag coefficient'!$B$8:'Drag coefficient'!$B$33,1)-1,0,2))</f>
        <v>0.546822523415119</v>
      </c>
      <c r="P180" s="15">
        <f ca="1">FORECAST(N180,OFFSET('Drag coefficient'!$D$8,MATCH(N180,'Drag coefficient'!$B$8:'Drag coefficient'!$B$33,1)-1,0,2),OFFSET('Drag coefficient'!$B$8,MATCH(N180,'Drag coefficient'!$B$8:'Drag coefficient'!$B$33,1)-1,0,2))</f>
        <v>0.47529351404907133</v>
      </c>
      <c r="Q180" s="88">
        <f t="shared" si="48"/>
        <v>0.546822523415119</v>
      </c>
      <c r="R180" s="3">
        <f t="shared" si="61"/>
        <v>4.213268793171566</v>
      </c>
      <c r="S180" s="4">
        <f>R180*$G$10*Q180</f>
        <v>0.001270712173621068</v>
      </c>
      <c r="T180" s="4">
        <f t="shared" si="66"/>
        <v>9.819276157672354</v>
      </c>
    </row>
    <row r="181" spans="2:20" ht="12.75">
      <c r="B181" s="4">
        <f t="shared" si="67"/>
        <v>8.199999999999982</v>
      </c>
      <c r="C181" s="15">
        <f t="shared" si="49"/>
        <v>0</v>
      </c>
      <c r="D181" s="3">
        <f t="shared" si="50"/>
        <v>0</v>
      </c>
      <c r="E181" s="15">
        <f t="shared" si="63"/>
        <v>0.07</v>
      </c>
      <c r="F181" s="3">
        <f t="shared" si="62"/>
        <v>-9.837429188724084</v>
      </c>
      <c r="G181" s="3">
        <f t="shared" si="68"/>
        <v>-0.0027960437027607643</v>
      </c>
      <c r="H181" s="3">
        <f t="shared" si="69"/>
        <v>-3.153836570061536</v>
      </c>
      <c r="I181" s="4">
        <f>I180+H181*B$10</f>
        <v>307.58464623005176</v>
      </c>
      <c r="J181" s="4">
        <f t="shared" si="64"/>
        <v>1009.1329348909406</v>
      </c>
      <c r="K181" s="87">
        <f ca="1">FORECAST(I181,OFFSET('The atmosphere'!$C$6,MATCH(I181,'The atmosphere'!$B$6:'The atmosphere'!$B$39,1)-1,0,2),OFFSET('The atmosphere'!$B$6,MATCH(I181,'The atmosphere'!$B$6:'The atmosphere'!$B$39,1)-1,0,2))</f>
        <v>0.173271873961915</v>
      </c>
      <c r="L181" s="31">
        <f t="shared" si="65"/>
        <v>1.1891893707639773</v>
      </c>
      <c r="M181" s="15">
        <f ca="1">FORECAST(I181,OFFSET('The atmosphere'!$D$6,MATCH(I181,'The atmosphere'!$B$6:'The atmosphere'!$B$39,1)-1,0,2),OFFSET('The atmosphere'!$B$6,MATCH(I181,'The atmosphere'!$B$6:'The atmosphere'!$B$39,1)-1,0,2))</f>
        <v>339.11117834432577</v>
      </c>
      <c r="N181" s="35">
        <f>ABS(H181/M181)</f>
        <v>0.009300302589433375</v>
      </c>
      <c r="O181" s="15">
        <f ca="1">FORECAST(N181,OFFSET('Drag coefficient'!$C$8,MATCH(N181,'Drag coefficient'!$B$8:'Drag coefficient'!$B$33,1)-1,0,2),OFFSET('Drag coefficient'!$B$8,MATCH(N181,'Drag coefficient'!$B$8:'Drag coefficient'!$B$33,1)-1,0,2))</f>
        <v>0.546604954611585</v>
      </c>
      <c r="P181" s="15">
        <f ca="1">FORECAST(N181,OFFSET('Drag coefficient'!$D$8,MATCH(N181,'Drag coefficient'!$B$8:'Drag coefficient'!$B$33,1)-1,0,2),OFFSET('Drag coefficient'!$B$8,MATCH(N181,'Drag coefficient'!$B$8:'Drag coefficient'!$B$33,1)-1,0,2))</f>
        <v>0.4751629727669509</v>
      </c>
      <c r="Q181" s="88">
        <f t="shared" si="48"/>
        <v>0.546604954611585</v>
      </c>
      <c r="R181" s="3">
        <f t="shared" si="61"/>
        <v>5.914246103965114</v>
      </c>
      <c r="S181" s="4">
        <f>R181*$G$10*Q181</f>
        <v>0.0017830133121008022</v>
      </c>
      <c r="T181" s="4">
        <f t="shared" si="66"/>
        <v>9.81927664373192</v>
      </c>
    </row>
    <row r="182" spans="2:20" ht="12.75">
      <c r="B182" s="4">
        <f t="shared" si="67"/>
        <v>8.249999999999982</v>
      </c>
      <c r="C182" s="15">
        <f t="shared" si="49"/>
        <v>0</v>
      </c>
      <c r="D182" s="3">
        <f t="shared" si="50"/>
        <v>0</v>
      </c>
      <c r="E182" s="15">
        <f t="shared" si="63"/>
        <v>0.07</v>
      </c>
      <c r="F182" s="3">
        <f t="shared" si="62"/>
        <v>-9.844748262476218</v>
      </c>
      <c r="G182" s="3">
        <f t="shared" si="68"/>
        <v>-0.0035421266540487384</v>
      </c>
      <c r="H182" s="3">
        <f t="shared" si="69"/>
        <v>-3.646073983185347</v>
      </c>
      <c r="I182" s="4">
        <f>I181+H182*B$10</f>
        <v>307.4023425308925</v>
      </c>
      <c r="J182" s="4">
        <f t="shared" si="64"/>
        <v>1008.534827445628</v>
      </c>
      <c r="K182" s="87">
        <f ca="1">FORECAST(I182,OFFSET('The atmosphere'!$C$6,MATCH(I182,'The atmosphere'!$B$6:'The atmosphere'!$B$39,1)-1,0,2),OFFSET('The atmosphere'!$B$6,MATCH(I182,'The atmosphere'!$B$6:'The atmosphere'!$B$39,1)-1,0,2))</f>
        <v>0.1732893751170343</v>
      </c>
      <c r="L182" s="31">
        <f t="shared" si="65"/>
        <v>1.189210183133741</v>
      </c>
      <c r="M182" s="15">
        <f ca="1">FORECAST(I182,OFFSET('The atmosphere'!$D$6,MATCH(I182,'The atmosphere'!$B$6:'The atmosphere'!$B$39,1)-1,0,2),OFFSET('The atmosphere'!$B$6,MATCH(I182,'The atmosphere'!$B$6:'The atmosphere'!$B$39,1)-1,0,2))</f>
        <v>339.1118710983826</v>
      </c>
      <c r="N182" s="35">
        <f>ABS(H182/M182)</f>
        <v>0.010751832341863235</v>
      </c>
      <c r="O182" s="15">
        <f ca="1">FORECAST(N182,OFFSET('Drag coefficient'!$C$8,MATCH(N182,'Drag coefficient'!$B$8:'Drag coefficient'!$B$33,1)-1,0,2),OFFSET('Drag coefficient'!$B$8,MATCH(N182,'Drag coefficient'!$B$8:'Drag coefficient'!$B$33,1)-1,0,2))</f>
        <v>0.5463872251487205</v>
      </c>
      <c r="P182" s="15">
        <f ca="1">FORECAST(N182,OFFSET('Drag coefficient'!$D$8,MATCH(N182,'Drag coefficient'!$B$8:'Drag coefficient'!$B$33,1)-1,0,2),OFFSET('Drag coefficient'!$B$8,MATCH(N182,'Drag coefficient'!$B$8:'Drag coefficient'!$B$33,1)-1,0,2))</f>
        <v>0.47503233508923226</v>
      </c>
      <c r="Q182" s="88">
        <f t="shared" si="48"/>
        <v>0.5463872251487205</v>
      </c>
      <c r="R182" s="3">
        <f t="shared" si="61"/>
        <v>7.904594161420185</v>
      </c>
      <c r="S182" s="4">
        <f>R182*$G$10*Q182</f>
        <v>0.002382109621279077</v>
      </c>
      <c r="T182" s="4">
        <f t="shared" si="66"/>
        <v>9.81927720565364</v>
      </c>
    </row>
    <row r="183" spans="2:20" ht="12.75">
      <c r="B183" s="4">
        <f t="shared" si="67"/>
        <v>8.299999999999983</v>
      </c>
      <c r="C183" s="15">
        <f t="shared" si="49"/>
        <v>0</v>
      </c>
      <c r="D183" s="3">
        <f t="shared" si="50"/>
        <v>0</v>
      </c>
      <c r="E183" s="15">
        <f t="shared" si="63"/>
        <v>0.07</v>
      </c>
      <c r="F183" s="3">
        <f t="shared" si="62"/>
        <v>-9.853307343100484</v>
      </c>
      <c r="G183" s="3">
        <f t="shared" si="68"/>
        <v>-0.004414611936848445</v>
      </c>
      <c r="H183" s="3">
        <f t="shared" si="69"/>
        <v>-4.138739350340371</v>
      </c>
      <c r="I183" s="4">
        <f>I182+H183*B$10</f>
        <v>307.19540556337546</v>
      </c>
      <c r="J183" s="4">
        <f t="shared" si="64"/>
        <v>1007.855902434489</v>
      </c>
      <c r="K183" s="87">
        <f ca="1">FORECAST(I183,OFFSET('The atmosphere'!$C$6,MATCH(I183,'The atmosphere'!$B$6:'The atmosphere'!$B$39,1)-1,0,2),OFFSET('The atmosphere'!$B$6,MATCH(I183,'The atmosphere'!$B$6:'The atmosphere'!$B$39,1)-1,0,2))</f>
        <v>0.17330924106591594</v>
      </c>
      <c r="L183" s="31">
        <f t="shared" si="65"/>
        <v>1.1892338081571145</v>
      </c>
      <c r="M183" s="15">
        <f ca="1">FORECAST(I183,OFFSET('The atmosphere'!$D$6,MATCH(I183,'The atmosphere'!$B$6:'The atmosphere'!$B$39,1)-1,0,2),OFFSET('The atmosphere'!$B$6,MATCH(I183,'The atmosphere'!$B$6:'The atmosphere'!$B$39,1)-1,0,2))</f>
        <v>339.11265745885913</v>
      </c>
      <c r="N183" s="35">
        <f>ABS(H183/M183)</f>
        <v>0.01220461477714815</v>
      </c>
      <c r="O183" s="15">
        <f ca="1">FORECAST(N183,OFFSET('Drag coefficient'!$C$8,MATCH(N183,'Drag coefficient'!$B$8:'Drag coefficient'!$B$33,1)-1,0,2),OFFSET('Drag coefficient'!$B$8,MATCH(N183,'Drag coefficient'!$B$8:'Drag coefficient'!$B$33,1)-1,0,2))</f>
        <v>0.5461693077834279</v>
      </c>
      <c r="P183" s="15">
        <f ca="1">FORECAST(N183,OFFSET('Drag coefficient'!$D$8,MATCH(N183,'Drag coefficient'!$B$8:'Drag coefficient'!$B$33,1)-1,0,2),OFFSET('Drag coefficient'!$B$8,MATCH(N183,'Drag coefficient'!$B$8:'Drag coefficient'!$B$33,1)-1,0,2))</f>
        <v>0.4749015846700566</v>
      </c>
      <c r="Q183" s="88">
        <f t="shared" si="48"/>
        <v>0.5461693077834279</v>
      </c>
      <c r="R183" s="3">
        <f t="shared" si="61"/>
        <v>10.185290116343106</v>
      </c>
      <c r="S183" s="4">
        <f>R183*$G$10*Q183</f>
        <v>0.0030681905237415954</v>
      </c>
      <c r="T183" s="4">
        <f t="shared" si="66"/>
        <v>9.81927784350349</v>
      </c>
    </row>
    <row r="184" spans="2:20" ht="12.75">
      <c r="B184" s="4">
        <f t="shared" si="67"/>
        <v>8.349999999999984</v>
      </c>
      <c r="C184" s="15">
        <f t="shared" si="49"/>
        <v>0</v>
      </c>
      <c r="D184" s="3">
        <f t="shared" si="50"/>
        <v>0</v>
      </c>
      <c r="E184" s="15">
        <f t="shared" si="63"/>
        <v>0.07</v>
      </c>
      <c r="F184" s="3">
        <f t="shared" si="62"/>
        <v>-9.8631091366998</v>
      </c>
      <c r="G184" s="3">
        <f t="shared" si="68"/>
        <v>-0.005413775402629772</v>
      </c>
      <c r="H184" s="3">
        <f t="shared" si="69"/>
        <v>-4.631894807175361</v>
      </c>
      <c r="I184" s="4">
        <f>I183+H184*B$10</f>
        <v>306.9638108230167</v>
      </c>
      <c r="J184" s="4">
        <f t="shared" si="64"/>
        <v>1007.0960794624777</v>
      </c>
      <c r="K184" s="87">
        <f ca="1">FORECAST(I184,OFFSET('The atmosphere'!$C$6,MATCH(I184,'The atmosphere'!$B$6:'The atmosphere'!$B$39,1)-1,0,2),OFFSET('The atmosphere'!$B$6,MATCH(I184,'The atmosphere'!$B$6:'The atmosphere'!$B$39,1)-1,0,2))</f>
        <v>0.17333147416099037</v>
      </c>
      <c r="L184" s="31">
        <f t="shared" si="65"/>
        <v>1.1892602487993646</v>
      </c>
      <c r="M184" s="15">
        <f ca="1">FORECAST(I184,OFFSET('The atmosphere'!$D$6,MATCH(I184,'The atmosphere'!$B$6:'The atmosphere'!$B$39,1)-1,0,2),OFFSET('The atmosphere'!$B$6,MATCH(I184,'The atmosphere'!$B$6:'The atmosphere'!$B$39,1)-1,0,2))</f>
        <v>339.11353751887253</v>
      </c>
      <c r="N184" s="35">
        <f>ABS(H184/M184)</f>
        <v>0.013658831909409056</v>
      </c>
      <c r="O184" s="15">
        <f ca="1">FORECAST(N184,OFFSET('Drag coefficient'!$C$8,MATCH(N184,'Drag coefficient'!$B$8:'Drag coefficient'!$B$33,1)-1,0,2),OFFSET('Drag coefficient'!$B$8,MATCH(N184,'Drag coefficient'!$B$8:'Drag coefficient'!$B$33,1)-1,0,2))</f>
        <v>0.5459511752135887</v>
      </c>
      <c r="P184" s="15">
        <f ca="1">FORECAST(N184,OFFSET('Drag coefficient'!$D$8,MATCH(N184,'Drag coefficient'!$B$8:'Drag coefficient'!$B$33,1)-1,0,2),OFFSET('Drag coefficient'!$B$8,MATCH(N184,'Drag coefficient'!$B$8:'Drag coefficient'!$B$33,1)-1,0,2))</f>
        <v>0.4747707051281531</v>
      </c>
      <c r="Q184" s="88">
        <f>O184</f>
        <v>0.5459511752135887</v>
      </c>
      <c r="R184" s="3">
        <f t="shared" si="61"/>
        <v>12.757461977929104</v>
      </c>
      <c r="S184" s="4">
        <f>R184*$G$10*Q184</f>
        <v>0.003841490089197317</v>
      </c>
      <c r="T184" s="4">
        <f t="shared" si="66"/>
        <v>9.819278557357027</v>
      </c>
    </row>
    <row r="185" spans="2:20" ht="12.75">
      <c r="B185" s="4">
        <f t="shared" si="67"/>
        <v>8.399999999999984</v>
      </c>
      <c r="C185" s="15">
        <f>C184</f>
        <v>0</v>
      </c>
      <c r="D185" s="3">
        <f>D184</f>
        <v>0</v>
      </c>
      <c r="E185" s="15">
        <f t="shared" si="63"/>
        <v>0.07</v>
      </c>
      <c r="F185" s="3">
        <f t="shared" si="62"/>
        <v>-9.874156987202703</v>
      </c>
      <c r="G185" s="3">
        <f t="shared" si="68"/>
        <v>-0.006539957920764783</v>
      </c>
      <c r="H185" s="3">
        <f t="shared" si="69"/>
        <v>-5.125602656535496</v>
      </c>
      <c r="I185" s="4">
        <f>I184+H185*B$10</f>
        <v>306.7075306901899</v>
      </c>
      <c r="J185" s="4">
        <f t="shared" si="64"/>
        <v>1006.2552679142957</v>
      </c>
      <c r="K185" s="87">
        <f ca="1">FORECAST(I185,OFFSET('The atmosphere'!$C$6,MATCH(I185,'The atmosphere'!$B$6:'The atmosphere'!$B$39,1)-1,0,2),OFFSET('The atmosphere'!$B$6,MATCH(I185,'The atmosphere'!$B$6:'The atmosphere'!$B$39,1)-1,0,2))</f>
        <v>0.17335607705374176</v>
      </c>
      <c r="L185" s="31">
        <f t="shared" si="65"/>
        <v>1.1892895084016533</v>
      </c>
      <c r="M185" s="15">
        <f ca="1">FORECAST(I185,OFFSET('The atmosphere'!$D$6,MATCH(I185,'The atmosphere'!$B$6:'The atmosphere'!$B$39,1)-1,0,2),OFFSET('The atmosphere'!$B$6,MATCH(I185,'The atmosphere'!$B$6:'The atmosphere'!$B$39,1)-1,0,2))</f>
        <v>339.11451138337725</v>
      </c>
      <c r="N185" s="35">
        <f>ABS(H185/M185)</f>
        <v>0.01511466623951364</v>
      </c>
      <c r="O185" s="15">
        <f ca="1">FORECAST(N185,OFFSET('Drag coefficient'!$C$8,MATCH(N185,'Drag coefficient'!$B$8:'Drag coefficient'!$B$33,1)-1,0,2),OFFSET('Drag coefficient'!$B$8,MATCH(N185,'Drag coefficient'!$B$8:'Drag coefficient'!$B$33,1)-1,0,2))</f>
        <v>0.545732800064073</v>
      </c>
      <c r="P185" s="15">
        <f ca="1">FORECAST(N185,OFFSET('Drag coefficient'!$D$8,MATCH(N185,'Drag coefficient'!$B$8:'Drag coefficient'!$B$33,1)-1,0,2),OFFSET('Drag coefficient'!$B$8,MATCH(N185,'Drag coefficient'!$B$8:'Drag coefficient'!$B$33,1)-1,0,2))</f>
        <v>0.4746396800384437</v>
      </c>
      <c r="Q185" s="88">
        <f>O185</f>
        <v>0.545732800064073</v>
      </c>
      <c r="R185" s="3">
        <f t="shared" si="61"/>
        <v>15.622389595139058</v>
      </c>
      <c r="S185" s="4">
        <f>R185*$G$10*Q185</f>
        <v>0.004702287193646307</v>
      </c>
      <c r="T185" s="4">
        <f t="shared" si="66"/>
        <v>9.819279347299405</v>
      </c>
    </row>
    <row r="186" spans="2:20" ht="12.75">
      <c r="B186" s="4">
        <f t="shared" si="67"/>
        <v>8.449999999999985</v>
      </c>
      <c r="C186" s="15">
        <f>C185</f>
        <v>0</v>
      </c>
      <c r="D186" s="3">
        <f>D185</f>
        <v>0</v>
      </c>
      <c r="E186" s="15">
        <f t="shared" si="63"/>
        <v>0.07</v>
      </c>
      <c r="F186" s="3">
        <f t="shared" si="62"/>
        <v>-9.88645487863721</v>
      </c>
      <c r="G186" s="3">
        <f t="shared" si="68"/>
        <v>-0.007793565610316966</v>
      </c>
      <c r="H186" s="3">
        <f t="shared" si="69"/>
        <v>-5.6199254004673564</v>
      </c>
      <c r="I186" s="4">
        <f>I185+H186*B$10</f>
        <v>306.42653442016655</v>
      </c>
      <c r="J186" s="4">
        <f t="shared" si="64"/>
        <v>1005.333366921715</v>
      </c>
      <c r="K186" s="87">
        <f ca="1">FORECAST(I186,OFFSET('The atmosphere'!$C$6,MATCH(I186,'The atmosphere'!$B$6:'The atmosphere'!$B$39,1)-1,0,2),OFFSET('The atmosphere'!$B$6,MATCH(I186,'The atmosphere'!$B$6:'The atmosphere'!$B$39,1)-1,0,2))</f>
        <v>0.173383052695664</v>
      </c>
      <c r="L186" s="31">
        <f t="shared" si="65"/>
        <v>1.1893215906822918</v>
      </c>
      <c r="M186" s="15">
        <f ca="1">FORECAST(I186,OFFSET('The atmosphere'!$D$6,MATCH(I186,'The atmosphere'!$B$6:'The atmosphere'!$B$39,1)-1,0,2),OFFSET('The atmosphere'!$B$6,MATCH(I186,'The atmosphere'!$B$6:'The atmosphere'!$B$39,1)-1,0,2))</f>
        <v>339.11557916920333</v>
      </c>
      <c r="N186" s="35">
        <f>ABS(H186/M186)</f>
        <v>0.016572300848682827</v>
      </c>
      <c r="O186" s="15">
        <f ca="1">FORECAST(N186,OFFSET('Drag coefficient'!$C$8,MATCH(N186,'Drag coefficient'!$B$8:'Drag coefficient'!$B$33,1)-1,0,2),OFFSET('Drag coefficient'!$B$8,MATCH(N186,'Drag coefficient'!$B$8:'Drag coefficient'!$B$33,1)-1,0,2))</f>
        <v>0.5455141548726976</v>
      </c>
      <c r="P186" s="15">
        <f ca="1">FORECAST(N186,OFFSET('Drag coefficient'!$D$8,MATCH(N186,'Drag coefficient'!$B$8:'Drag coefficient'!$B$33,1)-1,0,2),OFFSET('Drag coefficient'!$B$8,MATCH(N186,'Drag coefficient'!$B$8:'Drag coefficient'!$B$33,1)-1,0,2))</f>
        <v>0.47450849292361846</v>
      </c>
      <c r="Q186" s="88">
        <f>O186</f>
        <v>0.5455141548726976</v>
      </c>
      <c r="R186" s="3">
        <f t="shared" si="61"/>
        <v>18.7815058053505</v>
      </c>
      <c r="S186" s="4">
        <f>R186*$G$10*Q186</f>
        <v>0.005650905727245711</v>
      </c>
      <c r="T186" s="4">
        <f t="shared" si="66"/>
        <v>9.81928021342542</v>
      </c>
    </row>
    <row r="1176" spans="9:14" ht="12.75">
      <c r="I1176" s="2"/>
      <c r="J1176" s="2"/>
      <c r="K1176" s="2"/>
      <c r="L1176" s="2"/>
      <c r="M1176" s="2"/>
      <c r="N1176" s="2"/>
    </row>
    <row r="1177" spans="9:14" ht="12.75">
      <c r="I1177" s="2"/>
      <c r="J1177" s="2"/>
      <c r="K1177" s="2"/>
      <c r="L1177" s="2"/>
      <c r="M1177" s="2"/>
      <c r="N1177" s="2"/>
    </row>
    <row r="1178" spans="9:14" ht="12.75">
      <c r="I1178" s="2"/>
      <c r="J1178" s="2"/>
      <c r="K1178" s="2"/>
      <c r="L1178" s="2"/>
      <c r="M1178" s="2"/>
      <c r="N1178" s="2"/>
    </row>
    <row r="1179" spans="9:14" ht="12.75">
      <c r="I1179" s="2"/>
      <c r="J1179" s="2"/>
      <c r="K1179" s="2"/>
      <c r="L1179" s="2"/>
      <c r="M1179" s="2"/>
      <c r="N1179" s="2"/>
    </row>
    <row r="1180" spans="9:14" ht="12.75">
      <c r="I1180" s="2"/>
      <c r="J1180" s="2"/>
      <c r="K1180" s="2"/>
      <c r="L1180" s="2"/>
      <c r="M1180" s="2"/>
      <c r="N1180" s="2"/>
    </row>
    <row r="1181" spans="9:14" ht="12.75">
      <c r="I1181" s="2"/>
      <c r="J1181" s="2"/>
      <c r="K1181" s="2"/>
      <c r="L1181" s="2"/>
      <c r="M1181" s="2"/>
      <c r="N1181" s="2"/>
    </row>
    <row r="1182" spans="9:14" ht="12.75">
      <c r="I1182" s="2"/>
      <c r="J1182" s="2"/>
      <c r="K1182" s="2"/>
      <c r="L1182" s="2"/>
      <c r="M1182" s="2"/>
      <c r="N1182" s="2"/>
    </row>
    <row r="1183" spans="9:14" ht="12.75">
      <c r="I1183" s="2"/>
      <c r="J1183" s="2"/>
      <c r="K1183" s="2"/>
      <c r="L1183" s="2"/>
      <c r="M1183" s="2"/>
      <c r="N1183" s="2"/>
    </row>
    <row r="1184" spans="9:14" ht="12.75">
      <c r="I1184" s="2"/>
      <c r="J1184" s="2"/>
      <c r="K1184" s="2"/>
      <c r="L1184" s="2"/>
      <c r="M1184" s="2"/>
      <c r="N1184" s="2"/>
    </row>
    <row r="1185" spans="9:14" ht="12.75">
      <c r="I1185" s="2"/>
      <c r="J1185" s="2"/>
      <c r="K1185" s="2"/>
      <c r="L1185" s="2"/>
      <c r="M1185" s="2"/>
      <c r="N1185" s="2"/>
    </row>
    <row r="1186" spans="9:14" ht="12.75">
      <c r="I1186" s="2"/>
      <c r="J1186" s="2"/>
      <c r="K1186" s="2"/>
      <c r="L1186" s="2"/>
      <c r="M1186" s="2"/>
      <c r="N1186" s="2"/>
    </row>
    <row r="1187" spans="9:14" ht="12.75">
      <c r="I1187" s="2"/>
      <c r="J1187" s="2"/>
      <c r="K1187" s="2"/>
      <c r="L1187" s="2"/>
      <c r="M1187" s="2"/>
      <c r="N1187" s="2"/>
    </row>
    <row r="1188" spans="9:14" ht="12.75">
      <c r="I1188" s="2"/>
      <c r="J1188" s="2"/>
      <c r="K1188" s="2"/>
      <c r="L1188" s="2"/>
      <c r="M1188" s="2"/>
      <c r="N1188" s="2"/>
    </row>
    <row r="1189" spans="9:14" ht="12.75">
      <c r="I1189" s="2"/>
      <c r="J1189" s="2"/>
      <c r="K1189" s="2"/>
      <c r="L1189" s="2"/>
      <c r="M1189" s="2"/>
      <c r="N1189" s="2"/>
    </row>
    <row r="1190" spans="9:14" ht="12.75">
      <c r="I1190" s="2"/>
      <c r="J1190" s="2"/>
      <c r="K1190" s="2"/>
      <c r="L1190" s="2"/>
      <c r="M1190" s="2"/>
      <c r="N1190" s="2"/>
    </row>
    <row r="1191" spans="9:14" ht="12.75">
      <c r="I1191" s="2"/>
      <c r="J1191" s="2"/>
      <c r="K1191" s="2"/>
      <c r="L1191" s="2"/>
      <c r="M1191" s="2"/>
      <c r="N1191" s="2"/>
    </row>
    <row r="1192" spans="9:14" ht="12.75">
      <c r="I1192" s="2"/>
      <c r="J1192" s="2"/>
      <c r="K1192" s="2"/>
      <c r="L1192" s="2"/>
      <c r="M1192" s="2"/>
      <c r="N1192" s="2"/>
    </row>
    <row r="1193" spans="9:14" ht="12.75">
      <c r="I1193" s="2"/>
      <c r="J1193" s="2"/>
      <c r="K1193" s="2"/>
      <c r="L1193" s="2"/>
      <c r="M1193" s="2"/>
      <c r="N1193" s="2"/>
    </row>
    <row r="1194" spans="9:14" ht="12.75">
      <c r="I1194" s="2"/>
      <c r="J1194" s="2"/>
      <c r="K1194" s="2"/>
      <c r="L1194" s="2"/>
      <c r="M1194" s="2"/>
      <c r="N1194" s="2"/>
    </row>
    <row r="1195" spans="9:14" ht="12.75">
      <c r="I1195" s="2"/>
      <c r="J1195" s="2"/>
      <c r="K1195" s="2"/>
      <c r="L1195" s="2"/>
      <c r="M1195" s="2"/>
      <c r="N1195" s="2"/>
    </row>
    <row r="1196" spans="9:14" ht="12.75">
      <c r="I1196" s="2"/>
      <c r="J1196" s="2"/>
      <c r="K1196" s="2"/>
      <c r="L1196" s="2"/>
      <c r="M1196" s="2"/>
      <c r="N1196" s="2"/>
    </row>
    <row r="1197" spans="9:14" ht="12.75">
      <c r="I1197" s="2"/>
      <c r="J1197" s="2"/>
      <c r="K1197" s="2"/>
      <c r="L1197" s="2"/>
      <c r="M1197" s="2"/>
      <c r="N1197" s="2"/>
    </row>
    <row r="1198" spans="9:14" ht="12.75">
      <c r="I1198" s="2"/>
      <c r="J1198" s="2"/>
      <c r="K1198" s="2"/>
      <c r="L1198" s="2"/>
      <c r="M1198" s="2"/>
      <c r="N1198" s="2"/>
    </row>
    <row r="1199" spans="9:14" ht="12.75">
      <c r="I1199" s="2"/>
      <c r="J1199" s="2"/>
      <c r="K1199" s="2"/>
      <c r="L1199" s="2"/>
      <c r="M1199" s="2"/>
      <c r="N1199" s="2"/>
    </row>
    <row r="1200" spans="9:14" ht="12.75">
      <c r="I1200" s="2"/>
      <c r="J1200" s="2"/>
      <c r="K1200" s="2"/>
      <c r="L1200" s="2"/>
      <c r="M1200" s="2"/>
      <c r="N1200" s="2"/>
    </row>
    <row r="1201" spans="9:14" ht="12.75">
      <c r="I1201" s="2"/>
      <c r="J1201" s="2"/>
      <c r="K1201" s="2"/>
      <c r="L1201" s="2"/>
      <c r="M1201" s="2"/>
      <c r="N1201" s="2"/>
    </row>
    <row r="1202" spans="9:14" ht="12.75">
      <c r="I1202" s="2"/>
      <c r="J1202" s="2"/>
      <c r="K1202" s="2"/>
      <c r="L1202" s="2"/>
      <c r="M1202" s="2"/>
      <c r="N1202" s="2"/>
    </row>
    <row r="1203" spans="9:14" ht="12.75">
      <c r="I1203" s="2"/>
      <c r="J1203" s="2"/>
      <c r="K1203" s="2"/>
      <c r="L1203" s="2"/>
      <c r="M1203" s="2"/>
      <c r="N1203" s="2"/>
    </row>
    <row r="1204" spans="9:14" ht="12.75">
      <c r="I1204" s="2"/>
      <c r="J1204" s="2"/>
      <c r="K1204" s="2"/>
      <c r="L1204" s="2"/>
      <c r="M1204" s="2"/>
      <c r="N1204" s="2"/>
    </row>
    <row r="1205" spans="9:14" ht="12.75">
      <c r="I1205" s="2"/>
      <c r="J1205" s="2"/>
      <c r="K1205" s="2"/>
      <c r="L1205" s="2"/>
      <c r="M1205" s="2"/>
      <c r="N1205" s="2"/>
    </row>
    <row r="1206" spans="9:14" ht="12.75">
      <c r="I1206" s="2"/>
      <c r="J1206" s="2"/>
      <c r="K1206" s="2"/>
      <c r="L1206" s="2"/>
      <c r="M1206" s="2"/>
      <c r="N1206" s="2"/>
    </row>
    <row r="1207" spans="9:14" ht="12.75">
      <c r="I1207" s="2"/>
      <c r="J1207" s="2"/>
      <c r="K1207" s="2"/>
      <c r="L1207" s="2"/>
      <c r="M1207" s="2"/>
      <c r="N1207" s="2"/>
    </row>
    <row r="1208" spans="9:14" ht="12.75">
      <c r="I1208" s="2"/>
      <c r="J1208" s="2"/>
      <c r="K1208" s="2"/>
      <c r="L1208" s="2"/>
      <c r="M1208" s="2"/>
      <c r="N1208" s="2"/>
    </row>
    <row r="1209" spans="9:14" ht="12.75">
      <c r="I1209" s="2"/>
      <c r="J1209" s="2"/>
      <c r="K1209" s="2"/>
      <c r="L1209" s="2"/>
      <c r="M1209" s="2"/>
      <c r="N1209" s="2"/>
    </row>
    <row r="1210" spans="9:14" ht="12.75">
      <c r="I1210" s="2"/>
      <c r="J1210" s="2"/>
      <c r="K1210" s="2"/>
      <c r="L1210" s="2"/>
      <c r="M1210" s="2"/>
      <c r="N1210" s="2"/>
    </row>
    <row r="1211" spans="9:14" ht="12.75">
      <c r="I1211" s="2"/>
      <c r="J1211" s="2"/>
      <c r="K1211" s="2"/>
      <c r="L1211" s="2"/>
      <c r="M1211" s="2"/>
      <c r="N1211" s="2"/>
    </row>
    <row r="1212" spans="9:14" ht="12.75">
      <c r="I1212" s="2"/>
      <c r="J1212" s="2"/>
      <c r="K1212" s="2"/>
      <c r="L1212" s="2"/>
      <c r="M1212" s="2"/>
      <c r="N1212" s="2"/>
    </row>
    <row r="1213" spans="9:14" ht="12.75">
      <c r="I1213" s="2"/>
      <c r="J1213" s="2"/>
      <c r="K1213" s="2"/>
      <c r="L1213" s="2"/>
      <c r="M1213" s="2"/>
      <c r="N1213" s="2"/>
    </row>
    <row r="1214" spans="9:14" ht="12.75">
      <c r="I1214" s="2"/>
      <c r="J1214" s="2"/>
      <c r="K1214" s="2"/>
      <c r="L1214" s="2"/>
      <c r="M1214" s="2"/>
      <c r="N1214" s="2"/>
    </row>
    <row r="1215" spans="9:14" ht="12.75">
      <c r="I1215" s="2"/>
      <c r="J1215" s="2"/>
      <c r="K1215" s="2"/>
      <c r="L1215" s="2"/>
      <c r="M1215" s="2"/>
      <c r="N1215" s="2"/>
    </row>
    <row r="1216" spans="9:14" ht="12.75">
      <c r="I1216" s="2"/>
      <c r="J1216" s="2"/>
      <c r="K1216" s="2"/>
      <c r="L1216" s="2"/>
      <c r="M1216" s="2"/>
      <c r="N1216" s="2"/>
    </row>
    <row r="1217" spans="9:14" ht="12.75">
      <c r="I1217" s="2"/>
      <c r="J1217" s="2"/>
      <c r="K1217" s="2"/>
      <c r="L1217" s="2"/>
      <c r="M1217" s="2"/>
      <c r="N1217" s="2"/>
    </row>
    <row r="1218" spans="9:14" ht="12.75">
      <c r="I1218" s="2"/>
      <c r="J1218" s="2"/>
      <c r="K1218" s="2"/>
      <c r="L1218" s="2"/>
      <c r="M1218" s="2"/>
      <c r="N1218" s="2"/>
    </row>
    <row r="1219" spans="9:14" ht="12.75">
      <c r="I1219" s="2"/>
      <c r="J1219" s="2"/>
      <c r="K1219" s="2"/>
      <c r="L1219" s="2"/>
      <c r="M1219" s="2"/>
      <c r="N1219" s="2"/>
    </row>
    <row r="1220" spans="9:14" ht="12.75">
      <c r="I1220" s="2"/>
      <c r="J1220" s="2"/>
      <c r="K1220" s="2"/>
      <c r="L1220" s="2"/>
      <c r="M1220" s="2"/>
      <c r="N1220" s="2"/>
    </row>
    <row r="1221" spans="9:14" ht="12.75">
      <c r="I1221" s="2"/>
      <c r="J1221" s="2"/>
      <c r="K1221" s="2"/>
      <c r="L1221" s="2"/>
      <c r="M1221" s="2"/>
      <c r="N1221" s="2"/>
    </row>
    <row r="1222" spans="9:14" ht="12.75">
      <c r="I1222" s="2"/>
      <c r="J1222" s="2"/>
      <c r="K1222" s="2"/>
      <c r="L1222" s="2"/>
      <c r="M1222" s="2"/>
      <c r="N1222" s="2"/>
    </row>
    <row r="1223" spans="9:14" ht="12.75">
      <c r="I1223" s="2"/>
      <c r="J1223" s="2"/>
      <c r="K1223" s="2"/>
      <c r="L1223" s="2"/>
      <c r="M1223" s="2"/>
      <c r="N1223" s="2"/>
    </row>
    <row r="1224" spans="9:14" ht="12.75">
      <c r="I1224" s="2"/>
      <c r="J1224" s="2"/>
      <c r="K1224" s="2"/>
      <c r="L1224" s="2"/>
      <c r="M1224" s="2"/>
      <c r="N1224" s="2"/>
    </row>
    <row r="1225" spans="9:14" ht="12.75">
      <c r="I1225" s="2"/>
      <c r="J1225" s="2"/>
      <c r="K1225" s="2"/>
      <c r="L1225" s="2"/>
      <c r="M1225" s="2"/>
      <c r="N1225" s="2"/>
    </row>
    <row r="1226" spans="9:14" ht="12.75">
      <c r="I1226" s="2"/>
      <c r="J1226" s="2"/>
      <c r="K1226" s="2"/>
      <c r="L1226" s="2"/>
      <c r="M1226" s="2"/>
      <c r="N1226" s="2"/>
    </row>
    <row r="1227" spans="9:14" ht="12.75">
      <c r="I1227" s="2"/>
      <c r="J1227" s="2"/>
      <c r="K1227" s="2"/>
      <c r="L1227" s="2"/>
      <c r="M1227" s="2"/>
      <c r="N1227" s="2"/>
    </row>
    <row r="1228" spans="9:14" ht="12.75">
      <c r="I1228" s="2"/>
      <c r="J1228" s="2"/>
      <c r="K1228" s="2"/>
      <c r="L1228" s="2"/>
      <c r="M1228" s="2"/>
      <c r="N1228" s="2"/>
    </row>
    <row r="1229" spans="9:14" ht="12.75">
      <c r="I1229" s="2"/>
      <c r="J1229" s="2"/>
      <c r="K1229" s="2"/>
      <c r="L1229" s="2"/>
      <c r="M1229" s="2"/>
      <c r="N1229" s="2"/>
    </row>
    <row r="1230" spans="9:14" ht="12.75">
      <c r="I1230" s="2"/>
      <c r="J1230" s="2"/>
      <c r="K1230" s="2"/>
      <c r="L1230" s="2"/>
      <c r="M1230" s="2"/>
      <c r="N1230" s="2"/>
    </row>
    <row r="1231" spans="9:14" ht="12.75">
      <c r="I1231" s="2"/>
      <c r="J1231" s="2"/>
      <c r="K1231" s="2"/>
      <c r="L1231" s="2"/>
      <c r="M1231" s="2"/>
      <c r="N1231" s="2"/>
    </row>
    <row r="1232" spans="9:14" ht="12.75">
      <c r="I1232" s="2"/>
      <c r="J1232" s="2"/>
      <c r="K1232" s="2"/>
      <c r="L1232" s="2"/>
      <c r="M1232" s="2"/>
      <c r="N1232" s="2"/>
    </row>
    <row r="1233" spans="9:14" ht="12.75">
      <c r="I1233" s="2"/>
      <c r="J1233" s="2"/>
      <c r="K1233" s="2"/>
      <c r="L1233" s="2"/>
      <c r="M1233" s="2"/>
      <c r="N1233" s="2"/>
    </row>
    <row r="1234" spans="9:14" ht="12.75">
      <c r="I1234" s="2"/>
      <c r="J1234" s="2"/>
      <c r="K1234" s="2"/>
      <c r="L1234" s="2"/>
      <c r="M1234" s="2"/>
      <c r="N1234" s="2"/>
    </row>
    <row r="1235" spans="9:14" ht="12.75">
      <c r="I1235" s="2"/>
      <c r="J1235" s="2"/>
      <c r="K1235" s="2"/>
      <c r="L1235" s="2"/>
      <c r="M1235" s="2"/>
      <c r="N1235" s="2"/>
    </row>
    <row r="1236" spans="9:14" ht="12.75">
      <c r="I1236" s="2"/>
      <c r="J1236" s="2"/>
      <c r="K1236" s="2"/>
      <c r="L1236" s="2"/>
      <c r="M1236" s="2"/>
      <c r="N1236" s="2"/>
    </row>
    <row r="1237" spans="9:14" ht="12.75">
      <c r="I1237" s="2"/>
      <c r="J1237" s="2"/>
      <c r="K1237" s="2"/>
      <c r="L1237" s="2"/>
      <c r="M1237" s="2"/>
      <c r="N1237" s="2"/>
    </row>
    <row r="1238" spans="9:14" ht="12.75">
      <c r="I1238" s="2"/>
      <c r="J1238" s="2"/>
      <c r="K1238" s="2"/>
      <c r="L1238" s="2"/>
      <c r="M1238" s="2"/>
      <c r="N1238" s="2"/>
    </row>
    <row r="1239" spans="9:14" ht="12.75">
      <c r="I1239" s="2"/>
      <c r="J1239" s="2"/>
      <c r="K1239" s="2"/>
      <c r="L1239" s="2"/>
      <c r="M1239" s="2"/>
      <c r="N1239" s="2"/>
    </row>
    <row r="1240" spans="9:14" ht="12.75">
      <c r="I1240" s="2"/>
      <c r="J1240" s="2"/>
      <c r="K1240" s="2"/>
      <c r="L1240" s="2"/>
      <c r="M1240" s="2"/>
      <c r="N1240" s="2"/>
    </row>
    <row r="1241" spans="9:14" ht="12.75">
      <c r="I1241" s="2"/>
      <c r="J1241" s="2"/>
      <c r="K1241" s="2"/>
      <c r="L1241" s="2"/>
      <c r="M1241" s="2"/>
      <c r="N1241" s="2"/>
    </row>
    <row r="1242" spans="9:14" ht="12.75">
      <c r="I1242" s="2"/>
      <c r="J1242" s="2"/>
      <c r="K1242" s="2"/>
      <c r="L1242" s="2"/>
      <c r="M1242" s="2"/>
      <c r="N1242" s="2"/>
    </row>
    <row r="1243" spans="9:14" ht="12.75">
      <c r="I1243" s="2"/>
      <c r="J1243" s="2"/>
      <c r="K1243" s="2"/>
      <c r="L1243" s="2"/>
      <c r="M1243" s="2"/>
      <c r="N1243" s="2"/>
    </row>
    <row r="1244" spans="9:14" ht="12.75">
      <c r="I1244" s="2"/>
      <c r="J1244" s="2"/>
      <c r="K1244" s="2"/>
      <c r="L1244" s="2"/>
      <c r="M1244" s="2"/>
      <c r="N1244" s="2"/>
    </row>
    <row r="1245" spans="9:14" ht="12.75">
      <c r="I1245" s="2"/>
      <c r="J1245" s="2"/>
      <c r="K1245" s="2"/>
      <c r="L1245" s="2"/>
      <c r="M1245" s="2"/>
      <c r="N1245" s="2"/>
    </row>
    <row r="1246" spans="9:14" ht="12.75">
      <c r="I1246" s="2"/>
      <c r="J1246" s="2"/>
      <c r="K1246" s="2"/>
      <c r="L1246" s="2"/>
      <c r="M1246" s="2"/>
      <c r="N1246" s="2"/>
    </row>
    <row r="1247" spans="9:14" ht="12.75">
      <c r="I1247" s="2"/>
      <c r="J1247" s="2"/>
      <c r="K1247" s="2"/>
      <c r="L1247" s="2"/>
      <c r="M1247" s="2"/>
      <c r="N1247" s="2"/>
    </row>
    <row r="1248" spans="9:14" ht="12.75">
      <c r="I1248" s="2"/>
      <c r="J1248" s="2"/>
      <c r="K1248" s="2"/>
      <c r="L1248" s="2"/>
      <c r="M1248" s="2"/>
      <c r="N1248" s="2"/>
    </row>
    <row r="1249" spans="9:14" ht="12.75">
      <c r="I1249" s="2"/>
      <c r="J1249" s="2"/>
      <c r="K1249" s="2"/>
      <c r="L1249" s="2"/>
      <c r="M1249" s="2"/>
      <c r="N1249" s="2"/>
    </row>
    <row r="1250" spans="9:14" ht="12.75">
      <c r="I1250" s="2"/>
      <c r="J1250" s="2"/>
      <c r="K1250" s="2"/>
      <c r="L1250" s="2"/>
      <c r="M1250" s="2"/>
      <c r="N1250" s="2"/>
    </row>
    <row r="1251" spans="9:14" ht="12.75">
      <c r="I1251" s="2"/>
      <c r="J1251" s="2"/>
      <c r="K1251" s="2"/>
      <c r="L1251" s="2"/>
      <c r="M1251" s="2"/>
      <c r="N1251" s="2"/>
    </row>
    <row r="1252" spans="9:14" ht="12.75">
      <c r="I1252" s="2"/>
      <c r="J1252" s="2"/>
      <c r="K1252" s="2"/>
      <c r="L1252" s="2"/>
      <c r="M1252" s="2"/>
      <c r="N1252" s="2"/>
    </row>
    <row r="1253" spans="9:14" ht="12.75">
      <c r="I1253" s="2"/>
      <c r="J1253" s="2"/>
      <c r="K1253" s="2"/>
      <c r="L1253" s="2"/>
      <c r="M1253" s="2"/>
      <c r="N1253" s="2"/>
    </row>
    <row r="1254" spans="9:14" ht="12.75">
      <c r="I1254" s="2"/>
      <c r="J1254" s="2"/>
      <c r="K1254" s="2"/>
      <c r="L1254" s="2"/>
      <c r="M1254" s="2"/>
      <c r="N1254" s="2"/>
    </row>
    <row r="1255" spans="9:14" ht="12.75">
      <c r="I1255" s="2"/>
      <c r="J1255" s="2"/>
      <c r="K1255" s="2"/>
      <c r="L1255" s="2"/>
      <c r="M1255" s="2"/>
      <c r="N1255" s="2"/>
    </row>
    <row r="1256" spans="9:14" ht="12.75">
      <c r="I1256" s="2"/>
      <c r="J1256" s="2"/>
      <c r="K1256" s="2"/>
      <c r="L1256" s="2"/>
      <c r="M1256" s="2"/>
      <c r="N1256" s="2"/>
    </row>
    <row r="1257" spans="9:14" ht="12.75">
      <c r="I1257" s="2"/>
      <c r="J1257" s="2"/>
      <c r="K1257" s="2"/>
      <c r="L1257" s="2"/>
      <c r="M1257" s="2"/>
      <c r="N1257" s="2"/>
    </row>
    <row r="1258" spans="9:14" ht="12.75">
      <c r="I1258" s="2"/>
      <c r="J1258" s="2"/>
      <c r="K1258" s="2"/>
      <c r="L1258" s="2"/>
      <c r="M1258" s="2"/>
      <c r="N1258" s="2"/>
    </row>
    <row r="1259" spans="9:14" ht="12.75">
      <c r="I1259" s="2"/>
      <c r="J1259" s="2"/>
      <c r="K1259" s="2"/>
      <c r="L1259" s="2"/>
      <c r="M1259" s="2"/>
      <c r="N1259" s="2"/>
    </row>
    <row r="1260" spans="9:14" ht="12.75">
      <c r="I1260" s="2"/>
      <c r="J1260" s="2"/>
      <c r="K1260" s="2"/>
      <c r="L1260" s="2"/>
      <c r="M1260" s="2"/>
      <c r="N1260" s="2"/>
    </row>
    <row r="1261" spans="9:14" ht="12.75">
      <c r="I1261" s="2"/>
      <c r="J1261" s="2"/>
      <c r="K1261" s="2"/>
      <c r="L1261" s="2"/>
      <c r="M1261" s="2"/>
      <c r="N1261" s="2"/>
    </row>
    <row r="1262" spans="9:14" ht="12.75">
      <c r="I1262" s="2"/>
      <c r="J1262" s="2"/>
      <c r="K1262" s="2"/>
      <c r="L1262" s="2"/>
      <c r="M1262" s="2"/>
      <c r="N1262" s="2"/>
    </row>
    <row r="1263" spans="9:14" ht="12.75">
      <c r="I1263" s="2"/>
      <c r="J1263" s="2"/>
      <c r="K1263" s="2"/>
      <c r="L1263" s="2"/>
      <c r="M1263" s="2"/>
      <c r="N1263" s="2"/>
    </row>
    <row r="1264" spans="9:14" ht="12.75">
      <c r="I1264" s="2"/>
      <c r="J1264" s="2"/>
      <c r="K1264" s="2"/>
      <c r="L1264" s="2"/>
      <c r="M1264" s="2"/>
      <c r="N1264" s="2"/>
    </row>
    <row r="1265" spans="9:14" ht="12.75">
      <c r="I1265" s="2"/>
      <c r="J1265" s="2"/>
      <c r="K1265" s="2"/>
      <c r="L1265" s="2"/>
      <c r="M1265" s="2"/>
      <c r="N1265" s="2"/>
    </row>
    <row r="1266" spans="9:14" ht="12.75">
      <c r="I1266" s="2"/>
      <c r="J1266" s="2"/>
      <c r="K1266" s="2"/>
      <c r="L1266" s="2"/>
      <c r="M1266" s="2"/>
      <c r="N1266" s="2"/>
    </row>
    <row r="1267" spans="9:14" ht="12.75">
      <c r="I1267" s="2"/>
      <c r="J1267" s="2"/>
      <c r="K1267" s="2"/>
      <c r="L1267" s="2"/>
      <c r="M1267" s="2"/>
      <c r="N1267" s="2"/>
    </row>
    <row r="1268" spans="9:14" ht="12.75">
      <c r="I1268" s="2"/>
      <c r="J1268" s="2"/>
      <c r="K1268" s="2"/>
      <c r="L1268" s="2"/>
      <c r="M1268" s="2"/>
      <c r="N1268" s="2"/>
    </row>
    <row r="1269" spans="9:14" ht="12.75">
      <c r="I1269" s="2"/>
      <c r="J1269" s="2"/>
      <c r="K1269" s="2"/>
      <c r="L1269" s="2"/>
      <c r="M1269" s="2"/>
      <c r="N1269" s="2"/>
    </row>
    <row r="1270" spans="9:14" ht="12.75">
      <c r="I1270" s="2"/>
      <c r="J1270" s="2"/>
      <c r="K1270" s="2"/>
      <c r="L1270" s="2"/>
      <c r="M1270" s="2"/>
      <c r="N1270" s="2"/>
    </row>
    <row r="1271" spans="9:14" ht="12.75">
      <c r="I1271" s="2"/>
      <c r="J1271" s="2"/>
      <c r="K1271" s="2"/>
      <c r="L1271" s="2"/>
      <c r="M1271" s="2"/>
      <c r="N1271" s="2"/>
    </row>
    <row r="1272" spans="9:14" ht="12.75">
      <c r="I1272" s="2"/>
      <c r="J1272" s="2"/>
      <c r="K1272" s="2"/>
      <c r="L1272" s="2"/>
      <c r="M1272" s="2"/>
      <c r="N1272" s="2"/>
    </row>
    <row r="1273" spans="9:14" ht="12.75">
      <c r="I1273" s="2"/>
      <c r="J1273" s="2"/>
      <c r="K1273" s="2"/>
      <c r="L1273" s="2"/>
      <c r="M1273" s="2"/>
      <c r="N1273" s="2"/>
    </row>
    <row r="1274" spans="9:14" ht="12.75">
      <c r="I1274" s="2"/>
      <c r="J1274" s="2"/>
      <c r="K1274" s="2"/>
      <c r="L1274" s="2"/>
      <c r="M1274" s="2"/>
      <c r="N1274" s="2"/>
    </row>
    <row r="1275" spans="9:14" ht="12.75">
      <c r="I1275" s="2"/>
      <c r="J1275" s="2"/>
      <c r="K1275" s="2"/>
      <c r="L1275" s="2"/>
      <c r="M1275" s="2"/>
      <c r="N1275" s="2"/>
    </row>
    <row r="1276" spans="9:14" ht="12.75">
      <c r="I1276" s="2"/>
      <c r="J1276" s="2"/>
      <c r="K1276" s="2"/>
      <c r="L1276" s="2"/>
      <c r="M1276" s="2"/>
      <c r="N1276" s="2"/>
    </row>
    <row r="1277" spans="9:14" ht="12.75">
      <c r="I1277" s="2"/>
      <c r="J1277" s="2"/>
      <c r="K1277" s="2"/>
      <c r="L1277" s="2"/>
      <c r="M1277" s="2"/>
      <c r="N1277" s="2"/>
    </row>
    <row r="1278" spans="9:14" ht="12.75">
      <c r="I1278" s="2"/>
      <c r="J1278" s="2"/>
      <c r="K1278" s="2"/>
      <c r="L1278" s="2"/>
      <c r="M1278" s="2"/>
      <c r="N1278" s="2"/>
    </row>
    <row r="1279" spans="9:14" ht="12.75">
      <c r="I1279" s="2"/>
      <c r="J1279" s="2"/>
      <c r="K1279" s="2"/>
      <c r="L1279" s="2"/>
      <c r="M1279" s="2"/>
      <c r="N1279" s="2"/>
    </row>
    <row r="1280" spans="9:14" ht="12.75">
      <c r="I1280" s="2"/>
      <c r="J1280" s="2"/>
      <c r="K1280" s="2"/>
      <c r="L1280" s="2"/>
      <c r="M1280" s="2"/>
      <c r="N1280" s="2"/>
    </row>
    <row r="1281" spans="9:14" ht="12.75">
      <c r="I1281" s="2"/>
      <c r="J1281" s="2"/>
      <c r="K1281" s="2"/>
      <c r="L1281" s="2"/>
      <c r="M1281" s="2"/>
      <c r="N1281" s="2"/>
    </row>
    <row r="1282" spans="9:14" ht="12.75">
      <c r="I1282" s="2"/>
      <c r="J1282" s="2"/>
      <c r="K1282" s="2"/>
      <c r="L1282" s="2"/>
      <c r="M1282" s="2"/>
      <c r="N1282" s="2"/>
    </row>
    <row r="1283" spans="9:14" ht="12.75">
      <c r="I1283" s="2"/>
      <c r="J1283" s="2"/>
      <c r="K1283" s="2"/>
      <c r="L1283" s="2"/>
      <c r="M1283" s="2"/>
      <c r="N1283" s="2"/>
    </row>
    <row r="1284" spans="9:14" ht="12.75">
      <c r="I1284" s="2"/>
      <c r="J1284" s="2"/>
      <c r="K1284" s="2"/>
      <c r="L1284" s="2"/>
      <c r="M1284" s="2"/>
      <c r="N1284" s="2"/>
    </row>
    <row r="1285" spans="9:14" ht="12.75">
      <c r="I1285" s="2"/>
      <c r="J1285" s="2"/>
      <c r="K1285" s="2"/>
      <c r="L1285" s="2"/>
      <c r="M1285" s="2"/>
      <c r="N1285" s="2"/>
    </row>
    <row r="1286" spans="9:14" ht="12.75">
      <c r="I1286" s="2"/>
      <c r="J1286" s="2"/>
      <c r="K1286" s="2"/>
      <c r="L1286" s="2"/>
      <c r="M1286" s="2"/>
      <c r="N1286" s="2"/>
    </row>
    <row r="1287" spans="9:14" ht="12.75">
      <c r="I1287" s="2"/>
      <c r="J1287" s="2"/>
      <c r="K1287" s="2"/>
      <c r="L1287" s="2"/>
      <c r="M1287" s="2"/>
      <c r="N1287" s="2"/>
    </row>
    <row r="1288" spans="9:14" ht="12.75">
      <c r="I1288" s="2"/>
      <c r="J1288" s="2"/>
      <c r="K1288" s="2"/>
      <c r="L1288" s="2"/>
      <c r="M1288" s="2"/>
      <c r="N1288" s="2"/>
    </row>
    <row r="1289" spans="9:14" ht="12.75">
      <c r="I1289" s="2"/>
      <c r="J1289" s="2"/>
      <c r="K1289" s="2"/>
      <c r="L1289" s="2"/>
      <c r="M1289" s="2"/>
      <c r="N1289" s="2"/>
    </row>
    <row r="1290" spans="9:14" ht="12.75">
      <c r="I1290" s="2"/>
      <c r="J1290" s="2"/>
      <c r="K1290" s="2"/>
      <c r="L1290" s="2"/>
      <c r="M1290" s="2"/>
      <c r="N1290" s="2"/>
    </row>
    <row r="1291" spans="9:14" ht="12.75">
      <c r="I1291" s="2"/>
      <c r="J1291" s="2"/>
      <c r="K1291" s="2"/>
      <c r="L1291" s="2"/>
      <c r="M1291" s="2"/>
      <c r="N1291" s="2"/>
    </row>
    <row r="1292" spans="9:14" ht="12.75">
      <c r="I1292" s="2"/>
      <c r="J1292" s="2"/>
      <c r="K1292" s="2"/>
      <c r="L1292" s="2"/>
      <c r="M1292" s="2"/>
      <c r="N1292" s="2"/>
    </row>
    <row r="1293" spans="9:14" ht="12.75">
      <c r="I1293" s="2"/>
      <c r="J1293" s="2"/>
      <c r="K1293" s="2"/>
      <c r="L1293" s="2"/>
      <c r="M1293" s="2"/>
      <c r="N1293" s="2"/>
    </row>
    <row r="1294" spans="9:14" ht="12.75">
      <c r="I1294" s="2"/>
      <c r="J1294" s="2"/>
      <c r="K1294" s="2"/>
      <c r="L1294" s="2"/>
      <c r="M1294" s="2"/>
      <c r="N1294" s="2"/>
    </row>
    <row r="1295" spans="9:14" ht="12.75">
      <c r="I1295" s="2"/>
      <c r="J1295" s="2"/>
      <c r="K1295" s="2"/>
      <c r="L1295" s="2"/>
      <c r="M1295" s="2"/>
      <c r="N1295" s="2"/>
    </row>
    <row r="1296" spans="9:14" ht="12.75">
      <c r="I1296" s="2"/>
      <c r="J1296" s="2"/>
      <c r="K1296" s="2"/>
      <c r="L1296" s="2"/>
      <c r="M1296" s="2"/>
      <c r="N1296" s="2"/>
    </row>
    <row r="1297" spans="9:14" ht="12.75">
      <c r="I1297" s="2"/>
      <c r="J1297" s="2"/>
      <c r="K1297" s="2"/>
      <c r="L1297" s="2"/>
      <c r="M1297" s="2"/>
      <c r="N1297" s="2"/>
    </row>
    <row r="1298" spans="9:14" ht="12.75">
      <c r="I1298" s="2"/>
      <c r="J1298" s="2"/>
      <c r="K1298" s="2"/>
      <c r="L1298" s="2"/>
      <c r="M1298" s="2"/>
      <c r="N1298" s="2"/>
    </row>
    <row r="1299" spans="9:14" ht="12.75">
      <c r="I1299" s="2"/>
      <c r="J1299" s="2"/>
      <c r="K1299" s="2"/>
      <c r="L1299" s="2"/>
      <c r="M1299" s="2"/>
      <c r="N1299" s="2"/>
    </row>
    <row r="1300" spans="9:14" ht="12.75">
      <c r="I1300" s="2"/>
      <c r="J1300" s="2"/>
      <c r="K1300" s="2"/>
      <c r="L1300" s="2"/>
      <c r="M1300" s="2"/>
      <c r="N1300" s="2"/>
    </row>
    <row r="1301" spans="9:14" ht="12.75">
      <c r="I1301" s="2"/>
      <c r="J1301" s="2"/>
      <c r="K1301" s="2"/>
      <c r="L1301" s="2"/>
      <c r="M1301" s="2"/>
      <c r="N1301" s="2"/>
    </row>
    <row r="1302" spans="9:14" ht="12.75">
      <c r="I1302" s="2"/>
      <c r="J1302" s="2"/>
      <c r="K1302" s="2"/>
      <c r="L1302" s="2"/>
      <c r="M1302" s="2"/>
      <c r="N1302" s="2"/>
    </row>
    <row r="1303" spans="9:14" ht="12.75">
      <c r="I1303" s="2"/>
      <c r="J1303" s="2"/>
      <c r="K1303" s="2"/>
      <c r="L1303" s="2"/>
      <c r="M1303" s="2"/>
      <c r="N1303" s="2"/>
    </row>
    <row r="1304" spans="9:14" ht="12.75">
      <c r="I1304" s="2"/>
      <c r="J1304" s="2"/>
      <c r="K1304" s="2"/>
      <c r="L1304" s="2"/>
      <c r="M1304" s="2"/>
      <c r="N1304" s="2"/>
    </row>
    <row r="1305" spans="9:14" ht="12.75">
      <c r="I1305" s="2"/>
      <c r="J1305" s="2"/>
      <c r="K1305" s="2"/>
      <c r="L1305" s="2"/>
      <c r="M1305" s="2"/>
      <c r="N1305" s="2"/>
    </row>
    <row r="1306" spans="9:14" ht="12.75">
      <c r="I1306" s="2"/>
      <c r="J1306" s="2"/>
      <c r="K1306" s="2"/>
      <c r="L1306" s="2"/>
      <c r="M1306" s="2"/>
      <c r="N1306" s="2"/>
    </row>
    <row r="1307" spans="9:14" ht="12.75">
      <c r="I1307" s="2"/>
      <c r="J1307" s="2"/>
      <c r="K1307" s="2"/>
      <c r="L1307" s="2"/>
      <c r="M1307" s="2"/>
      <c r="N1307" s="2"/>
    </row>
    <row r="1308" spans="9:14" ht="12.75">
      <c r="I1308" s="2"/>
      <c r="J1308" s="2"/>
      <c r="K1308" s="2"/>
      <c r="L1308" s="2"/>
      <c r="M1308" s="2"/>
      <c r="N1308" s="2"/>
    </row>
    <row r="1309" spans="9:14" ht="12.75">
      <c r="I1309" s="2"/>
      <c r="J1309" s="2"/>
      <c r="K1309" s="2"/>
      <c r="L1309" s="2"/>
      <c r="M1309" s="2"/>
      <c r="N1309" s="2"/>
    </row>
    <row r="1310" spans="9:14" ht="12.75">
      <c r="I1310" s="2"/>
      <c r="J1310" s="2"/>
      <c r="K1310" s="2"/>
      <c r="L1310" s="2"/>
      <c r="M1310" s="2"/>
      <c r="N1310" s="2"/>
    </row>
    <row r="1311" spans="9:14" ht="12.75">
      <c r="I1311" s="2"/>
      <c r="J1311" s="2"/>
      <c r="K1311" s="2"/>
      <c r="L1311" s="2"/>
      <c r="M1311" s="2"/>
      <c r="N1311" s="2"/>
    </row>
    <row r="1312" spans="9:14" ht="12.75">
      <c r="I1312" s="2"/>
      <c r="J1312" s="2"/>
      <c r="K1312" s="2"/>
      <c r="L1312" s="2"/>
      <c r="M1312" s="2"/>
      <c r="N1312" s="2"/>
    </row>
    <row r="1313" spans="9:14" ht="12.75">
      <c r="I1313" s="2"/>
      <c r="J1313" s="2"/>
      <c r="K1313" s="2"/>
      <c r="L1313" s="2"/>
      <c r="M1313" s="2"/>
      <c r="N1313" s="2"/>
    </row>
    <row r="1314" spans="9:14" ht="12.75">
      <c r="I1314" s="2"/>
      <c r="J1314" s="2"/>
      <c r="K1314" s="2"/>
      <c r="L1314" s="2"/>
      <c r="M1314" s="2"/>
      <c r="N1314" s="2"/>
    </row>
    <row r="1315" spans="9:14" ht="12.75">
      <c r="I1315" s="2"/>
      <c r="J1315" s="2"/>
      <c r="K1315" s="2"/>
      <c r="L1315" s="2"/>
      <c r="M1315" s="2"/>
      <c r="N1315" s="2"/>
    </row>
    <row r="1316" spans="9:14" ht="12.75">
      <c r="I1316" s="2"/>
      <c r="J1316" s="2"/>
      <c r="K1316" s="2"/>
      <c r="L1316" s="2"/>
      <c r="M1316" s="2"/>
      <c r="N1316" s="2"/>
    </row>
    <row r="1317" spans="9:14" ht="12.75">
      <c r="I1317" s="2"/>
      <c r="J1317" s="2"/>
      <c r="K1317" s="2"/>
      <c r="L1317" s="2"/>
      <c r="M1317" s="2"/>
      <c r="N1317" s="2"/>
    </row>
    <row r="1318" spans="9:14" ht="12.75">
      <c r="I1318" s="2"/>
      <c r="J1318" s="2"/>
      <c r="K1318" s="2"/>
      <c r="L1318" s="2"/>
      <c r="M1318" s="2"/>
      <c r="N1318" s="2"/>
    </row>
    <row r="1319" spans="9:14" ht="12.75">
      <c r="I1319" s="2"/>
      <c r="J1319" s="2"/>
      <c r="K1319" s="2"/>
      <c r="L1319" s="2"/>
      <c r="M1319" s="2"/>
      <c r="N1319" s="2"/>
    </row>
    <row r="1320" spans="9:14" ht="12.75">
      <c r="I1320" s="2"/>
      <c r="J1320" s="2"/>
      <c r="K1320" s="2"/>
      <c r="L1320" s="2"/>
      <c r="M1320" s="2"/>
      <c r="N1320" s="2"/>
    </row>
    <row r="1321" spans="9:14" ht="12.75">
      <c r="I1321" s="2"/>
      <c r="J1321" s="2"/>
      <c r="K1321" s="2"/>
      <c r="L1321" s="2"/>
      <c r="M1321" s="2"/>
      <c r="N1321" s="2"/>
    </row>
    <row r="1322" spans="9:14" ht="12.75">
      <c r="I1322" s="2"/>
      <c r="J1322" s="2"/>
      <c r="K1322" s="2"/>
      <c r="L1322" s="2"/>
      <c r="M1322" s="2"/>
      <c r="N1322" s="2"/>
    </row>
    <row r="1323" spans="9:14" ht="12.75">
      <c r="I1323" s="2"/>
      <c r="J1323" s="2"/>
      <c r="K1323" s="2"/>
      <c r="L1323" s="2"/>
      <c r="M1323" s="2"/>
      <c r="N1323" s="2"/>
    </row>
    <row r="1324" spans="9:14" ht="12.75">
      <c r="I1324" s="2"/>
      <c r="J1324" s="2"/>
      <c r="K1324" s="2"/>
      <c r="L1324" s="2"/>
      <c r="M1324" s="2"/>
      <c r="N1324" s="2"/>
    </row>
    <row r="1325" spans="9:14" ht="12.75">
      <c r="I1325" s="2"/>
      <c r="J1325" s="2"/>
      <c r="K1325" s="2"/>
      <c r="L1325" s="2"/>
      <c r="M1325" s="2"/>
      <c r="N1325" s="2"/>
    </row>
    <row r="1326" spans="9:14" ht="12.75">
      <c r="I1326" s="2"/>
      <c r="J1326" s="2"/>
      <c r="K1326" s="2"/>
      <c r="L1326" s="2"/>
      <c r="M1326" s="2"/>
      <c r="N1326" s="2"/>
    </row>
    <row r="1327" spans="9:14" ht="12.75">
      <c r="I1327" s="2"/>
      <c r="J1327" s="2"/>
      <c r="K1327" s="2"/>
      <c r="L1327" s="2"/>
      <c r="M1327" s="2"/>
      <c r="N1327" s="2"/>
    </row>
    <row r="1328" spans="9:14" ht="12.75">
      <c r="I1328" s="2"/>
      <c r="J1328" s="2"/>
      <c r="K1328" s="2"/>
      <c r="L1328" s="2"/>
      <c r="M1328" s="2"/>
      <c r="N1328" s="2"/>
    </row>
    <row r="1329" spans="9:14" ht="12.75">
      <c r="I1329" s="2"/>
      <c r="J1329" s="2"/>
      <c r="K1329" s="2"/>
      <c r="L1329" s="2"/>
      <c r="M1329" s="2"/>
      <c r="N1329" s="2"/>
    </row>
    <row r="1330" spans="9:14" ht="12.75">
      <c r="I1330" s="2"/>
      <c r="J1330" s="2"/>
      <c r="K1330" s="2"/>
      <c r="L1330" s="2"/>
      <c r="M1330" s="2"/>
      <c r="N1330" s="2"/>
    </row>
    <row r="1331" spans="9:14" ht="12.75">
      <c r="I1331" s="2"/>
      <c r="J1331" s="2"/>
      <c r="K1331" s="2"/>
      <c r="L1331" s="2"/>
      <c r="M1331" s="2"/>
      <c r="N1331" s="2"/>
    </row>
    <row r="1332" spans="9:14" ht="12.75">
      <c r="I1332" s="2"/>
      <c r="J1332" s="2"/>
      <c r="K1332" s="2"/>
      <c r="L1332" s="2"/>
      <c r="M1332" s="2"/>
      <c r="N1332" s="2"/>
    </row>
    <row r="1333" spans="9:14" ht="12.75">
      <c r="I1333" s="2"/>
      <c r="J1333" s="2"/>
      <c r="K1333" s="2"/>
      <c r="L1333" s="2"/>
      <c r="M1333" s="2"/>
      <c r="N1333" s="2"/>
    </row>
    <row r="1334" spans="9:14" ht="12.75">
      <c r="I1334" s="2"/>
      <c r="J1334" s="2"/>
      <c r="K1334" s="2"/>
      <c r="L1334" s="2"/>
      <c r="M1334" s="2"/>
      <c r="N1334" s="2"/>
    </row>
    <row r="1335" spans="9:14" ht="12.75">
      <c r="I1335" s="2"/>
      <c r="J1335" s="2"/>
      <c r="K1335" s="2"/>
      <c r="L1335" s="2"/>
      <c r="M1335" s="2"/>
      <c r="N1335" s="2"/>
    </row>
    <row r="1336" spans="9:14" ht="12.75">
      <c r="I1336" s="2"/>
      <c r="J1336" s="2"/>
      <c r="K1336" s="2"/>
      <c r="L1336" s="2"/>
      <c r="M1336" s="2"/>
      <c r="N1336" s="2"/>
    </row>
    <row r="1337" spans="9:14" ht="12.75">
      <c r="I1337" s="2"/>
      <c r="J1337" s="2"/>
      <c r="K1337" s="2"/>
      <c r="L1337" s="2"/>
      <c r="M1337" s="2"/>
      <c r="N1337" s="2"/>
    </row>
    <row r="1338" spans="9:14" ht="12.75">
      <c r="I1338" s="2"/>
      <c r="J1338" s="2"/>
      <c r="K1338" s="2"/>
      <c r="L1338" s="2"/>
      <c r="M1338" s="2"/>
      <c r="N1338" s="2"/>
    </row>
    <row r="1339" spans="9:14" ht="12.75">
      <c r="I1339" s="2"/>
      <c r="J1339" s="2"/>
      <c r="K1339" s="2"/>
      <c r="L1339" s="2"/>
      <c r="M1339" s="2"/>
      <c r="N1339" s="2"/>
    </row>
    <row r="1340" spans="9:14" ht="12.75">
      <c r="I1340" s="2"/>
      <c r="J1340" s="2"/>
      <c r="K1340" s="2"/>
      <c r="L1340" s="2"/>
      <c r="M1340" s="2"/>
      <c r="N1340" s="2"/>
    </row>
    <row r="1341" spans="9:14" ht="12.75">
      <c r="I1341" s="2"/>
      <c r="J1341" s="2"/>
      <c r="K1341" s="2"/>
      <c r="L1341" s="2"/>
      <c r="M1341" s="2"/>
      <c r="N1341" s="2"/>
    </row>
    <row r="1342" spans="9:14" ht="12.75">
      <c r="I1342" s="2"/>
      <c r="J1342" s="2"/>
      <c r="K1342" s="2"/>
      <c r="L1342" s="2"/>
      <c r="M1342" s="2"/>
      <c r="N1342" s="2"/>
    </row>
    <row r="1343" spans="9:14" ht="12.75">
      <c r="I1343" s="2"/>
      <c r="J1343" s="2"/>
      <c r="K1343" s="2"/>
      <c r="L1343" s="2"/>
      <c r="M1343" s="2"/>
      <c r="N1343" s="2"/>
    </row>
    <row r="1344" spans="9:14" ht="12.75">
      <c r="I1344" s="2"/>
      <c r="J1344" s="2"/>
      <c r="K1344" s="2"/>
      <c r="L1344" s="2"/>
      <c r="M1344" s="2"/>
      <c r="N1344" s="2"/>
    </row>
    <row r="1345" spans="9:14" ht="12.75">
      <c r="I1345" s="2"/>
      <c r="J1345" s="2"/>
      <c r="K1345" s="2"/>
      <c r="L1345" s="2"/>
      <c r="M1345" s="2"/>
      <c r="N1345" s="2"/>
    </row>
    <row r="1346" spans="9:14" ht="12.75">
      <c r="I1346" s="2"/>
      <c r="J1346" s="2"/>
      <c r="K1346" s="2"/>
      <c r="L1346" s="2"/>
      <c r="M1346" s="2"/>
      <c r="N1346" s="2"/>
    </row>
    <row r="1347" spans="9:14" ht="12.75">
      <c r="I1347" s="2"/>
      <c r="J1347" s="2"/>
      <c r="K1347" s="2"/>
      <c r="L1347" s="2"/>
      <c r="M1347" s="2"/>
      <c r="N1347" s="2"/>
    </row>
    <row r="1348" spans="9:14" ht="12.75">
      <c r="I1348" s="2"/>
      <c r="J1348" s="2"/>
      <c r="K1348" s="2"/>
      <c r="L1348" s="2"/>
      <c r="M1348" s="2"/>
      <c r="N1348" s="2"/>
    </row>
    <row r="1349" spans="9:14" ht="12.75">
      <c r="I1349" s="2"/>
      <c r="J1349" s="2"/>
      <c r="K1349" s="2"/>
      <c r="L1349" s="2"/>
      <c r="M1349" s="2"/>
      <c r="N1349" s="2"/>
    </row>
    <row r="1350" spans="9:14" ht="12.75">
      <c r="I1350" s="2"/>
      <c r="J1350" s="2"/>
      <c r="K1350" s="2"/>
      <c r="L1350" s="2"/>
      <c r="M1350" s="2"/>
      <c r="N1350" s="2"/>
    </row>
    <row r="1351" spans="9:14" ht="12.75">
      <c r="I1351" s="2"/>
      <c r="J1351" s="2"/>
      <c r="K1351" s="2"/>
      <c r="L1351" s="2"/>
      <c r="M1351" s="2"/>
      <c r="N1351" s="2"/>
    </row>
    <row r="1352" spans="9:14" ht="12.75">
      <c r="I1352" s="2"/>
      <c r="J1352" s="2"/>
      <c r="K1352" s="2"/>
      <c r="L1352" s="2"/>
      <c r="M1352" s="2"/>
      <c r="N1352" s="2"/>
    </row>
    <row r="1353" spans="9:14" ht="12.75">
      <c r="I1353" s="2"/>
      <c r="J1353" s="2"/>
      <c r="K1353" s="2"/>
      <c r="L1353" s="2"/>
      <c r="M1353" s="2"/>
      <c r="N1353" s="2"/>
    </row>
    <row r="1354" spans="9:14" ht="12.75">
      <c r="I1354" s="2"/>
      <c r="J1354" s="2"/>
      <c r="K1354" s="2"/>
      <c r="L1354" s="2"/>
      <c r="M1354" s="2"/>
      <c r="N1354" s="2"/>
    </row>
    <row r="1355" spans="9:14" ht="12.75">
      <c r="I1355" s="2"/>
      <c r="J1355" s="2"/>
      <c r="K1355" s="2"/>
      <c r="L1355" s="2"/>
      <c r="M1355" s="2"/>
      <c r="N1355" s="2"/>
    </row>
    <row r="1356" spans="9:14" ht="12.75">
      <c r="I1356" s="2"/>
      <c r="J1356" s="2"/>
      <c r="K1356" s="2"/>
      <c r="L1356" s="2"/>
      <c r="M1356" s="2"/>
      <c r="N1356" s="2"/>
    </row>
    <row r="1357" spans="9:14" ht="12.75">
      <c r="I1357" s="2"/>
      <c r="J1357" s="2"/>
      <c r="K1357" s="2"/>
      <c r="L1357" s="2"/>
      <c r="M1357" s="2"/>
      <c r="N1357" s="2"/>
    </row>
    <row r="1358" spans="9:14" ht="12.75">
      <c r="I1358" s="2"/>
      <c r="J1358" s="2"/>
      <c r="K1358" s="2"/>
      <c r="L1358" s="2"/>
      <c r="M1358" s="2"/>
      <c r="N1358" s="2"/>
    </row>
    <row r="1359" spans="9:14" ht="12.75">
      <c r="I1359" s="2"/>
      <c r="J1359" s="2"/>
      <c r="K1359" s="2"/>
      <c r="L1359" s="2"/>
      <c r="M1359" s="2"/>
      <c r="N1359" s="2"/>
    </row>
    <row r="1360" spans="9:14" ht="12.75">
      <c r="I1360" s="2"/>
      <c r="J1360" s="2"/>
      <c r="K1360" s="2"/>
      <c r="L1360" s="2"/>
      <c r="M1360" s="2"/>
      <c r="N1360" s="2"/>
    </row>
    <row r="1361" spans="9:14" ht="12.75">
      <c r="I1361" s="2"/>
      <c r="J1361" s="2"/>
      <c r="K1361" s="2"/>
      <c r="L1361" s="2"/>
      <c r="M1361" s="2"/>
      <c r="N1361" s="2"/>
    </row>
    <row r="1362" spans="9:14" ht="12.75">
      <c r="I1362" s="2"/>
      <c r="J1362" s="2"/>
      <c r="K1362" s="2"/>
      <c r="L1362" s="2"/>
      <c r="M1362" s="2"/>
      <c r="N1362" s="2"/>
    </row>
    <row r="1363" spans="9:14" ht="12.75">
      <c r="I1363" s="2"/>
      <c r="J1363" s="2"/>
      <c r="K1363" s="2"/>
      <c r="L1363" s="2"/>
      <c r="M1363" s="2"/>
      <c r="N1363" s="2"/>
    </row>
    <row r="1364" spans="9:14" ht="12.75">
      <c r="I1364" s="2"/>
      <c r="J1364" s="2"/>
      <c r="K1364" s="2"/>
      <c r="L1364" s="2"/>
      <c r="M1364" s="2"/>
      <c r="N1364" s="2"/>
    </row>
    <row r="1365" spans="9:14" ht="12.75">
      <c r="I1365" s="2"/>
      <c r="J1365" s="2"/>
      <c r="K1365" s="2"/>
      <c r="L1365" s="2"/>
      <c r="M1365" s="2"/>
      <c r="N1365" s="2"/>
    </row>
    <row r="1366" spans="9:14" ht="12.75">
      <c r="I1366" s="2"/>
      <c r="J1366" s="2"/>
      <c r="K1366" s="2"/>
      <c r="L1366" s="2"/>
      <c r="M1366" s="2"/>
      <c r="N1366" s="2"/>
    </row>
    <row r="1367" spans="9:14" ht="12.75">
      <c r="I1367" s="2"/>
      <c r="J1367" s="2"/>
      <c r="K1367" s="2"/>
      <c r="L1367" s="2"/>
      <c r="M1367" s="2"/>
      <c r="N1367" s="2"/>
    </row>
    <row r="1368" spans="9:14" ht="12.75">
      <c r="I1368" s="2"/>
      <c r="J1368" s="2"/>
      <c r="K1368" s="2"/>
      <c r="L1368" s="2"/>
      <c r="M1368" s="2"/>
      <c r="N1368" s="2"/>
    </row>
    <row r="1369" spans="9:14" ht="12.75">
      <c r="I1369" s="2"/>
      <c r="J1369" s="2"/>
      <c r="K1369" s="2"/>
      <c r="L1369" s="2"/>
      <c r="M1369" s="2"/>
      <c r="N1369" s="2"/>
    </row>
    <row r="1370" spans="9:14" ht="12.75">
      <c r="I1370" s="2"/>
      <c r="J1370" s="2"/>
      <c r="K1370" s="2"/>
      <c r="L1370" s="2"/>
      <c r="M1370" s="2"/>
      <c r="N1370" s="2"/>
    </row>
    <row r="1371" spans="9:14" ht="12.75">
      <c r="I1371" s="2"/>
      <c r="J1371" s="2"/>
      <c r="K1371" s="2"/>
      <c r="L1371" s="2"/>
      <c r="M1371" s="2"/>
      <c r="N1371" s="2"/>
    </row>
    <row r="1372" spans="9:14" ht="12.75">
      <c r="I1372" s="2"/>
      <c r="J1372" s="2"/>
      <c r="K1372" s="2"/>
      <c r="L1372" s="2"/>
      <c r="M1372" s="2"/>
      <c r="N1372" s="2"/>
    </row>
    <row r="1373" spans="9:14" ht="12.75">
      <c r="I1373" s="2"/>
      <c r="J1373" s="2"/>
      <c r="K1373" s="2"/>
      <c r="L1373" s="2"/>
      <c r="M1373" s="2"/>
      <c r="N1373" s="2"/>
    </row>
    <row r="1374" spans="9:14" ht="12.75">
      <c r="I1374" s="2"/>
      <c r="J1374" s="2"/>
      <c r="K1374" s="2"/>
      <c r="L1374" s="2"/>
      <c r="M1374" s="2"/>
      <c r="N1374" s="2"/>
    </row>
    <row r="1375" spans="9:14" ht="12.75">
      <c r="I1375" s="2"/>
      <c r="J1375" s="2"/>
      <c r="K1375" s="2"/>
      <c r="L1375" s="2"/>
      <c r="M1375" s="2"/>
      <c r="N1375" s="2"/>
    </row>
    <row r="1376" spans="9:14" ht="12.75">
      <c r="I1376" s="2"/>
      <c r="J1376" s="2"/>
      <c r="K1376" s="2"/>
      <c r="L1376" s="2"/>
      <c r="M1376" s="2"/>
      <c r="N1376" s="2"/>
    </row>
    <row r="1377" spans="9:14" ht="12.75">
      <c r="I1377" s="2"/>
      <c r="J1377" s="2"/>
      <c r="K1377" s="2"/>
      <c r="L1377" s="2"/>
      <c r="M1377" s="2"/>
      <c r="N1377" s="2"/>
    </row>
    <row r="1378" spans="9:14" ht="12.75">
      <c r="I1378" s="2"/>
      <c r="J1378" s="2"/>
      <c r="K1378" s="2"/>
      <c r="L1378" s="2"/>
      <c r="M1378" s="2"/>
      <c r="N1378" s="2"/>
    </row>
    <row r="1379" spans="9:14" ht="12.75">
      <c r="I1379" s="2"/>
      <c r="J1379" s="2"/>
      <c r="K1379" s="2"/>
      <c r="L1379" s="2"/>
      <c r="M1379" s="2"/>
      <c r="N1379" s="2"/>
    </row>
    <row r="1380" spans="9:14" ht="12.75">
      <c r="I1380" s="2"/>
      <c r="J1380" s="2"/>
      <c r="K1380" s="2"/>
      <c r="L1380" s="2"/>
      <c r="M1380" s="2"/>
      <c r="N1380" s="2"/>
    </row>
    <row r="1381" spans="9:14" ht="12.75">
      <c r="I1381" s="2"/>
      <c r="J1381" s="2"/>
      <c r="K1381" s="2"/>
      <c r="L1381" s="2"/>
      <c r="M1381" s="2"/>
      <c r="N1381" s="2"/>
    </row>
    <row r="1382" spans="9:14" ht="12.75">
      <c r="I1382" s="2"/>
      <c r="J1382" s="2"/>
      <c r="K1382" s="2"/>
      <c r="L1382" s="2"/>
      <c r="M1382" s="2"/>
      <c r="N1382" s="2"/>
    </row>
    <row r="1383" spans="9:14" ht="12.75">
      <c r="I1383" s="2"/>
      <c r="J1383" s="2"/>
      <c r="K1383" s="2"/>
      <c r="L1383" s="2"/>
      <c r="M1383" s="2"/>
      <c r="N1383" s="2"/>
    </row>
    <row r="1384" spans="9:14" ht="12.75">
      <c r="I1384" s="2"/>
      <c r="J1384" s="2"/>
      <c r="K1384" s="2"/>
      <c r="L1384" s="2"/>
      <c r="M1384" s="2"/>
      <c r="N1384" s="2"/>
    </row>
    <row r="1385" spans="9:14" ht="12.75">
      <c r="I1385" s="2"/>
      <c r="J1385" s="2"/>
      <c r="K1385" s="2"/>
      <c r="L1385" s="2"/>
      <c r="M1385" s="2"/>
      <c r="N1385" s="2"/>
    </row>
    <row r="1386" spans="9:14" ht="12.75">
      <c r="I1386" s="2"/>
      <c r="J1386" s="2"/>
      <c r="K1386" s="2"/>
      <c r="L1386" s="2"/>
      <c r="M1386" s="2"/>
      <c r="N1386" s="2"/>
    </row>
    <row r="1387" spans="9:14" ht="12.75">
      <c r="I1387" s="2"/>
      <c r="J1387" s="2"/>
      <c r="K1387" s="2"/>
      <c r="L1387" s="2"/>
      <c r="M1387" s="2"/>
      <c r="N1387" s="2"/>
    </row>
    <row r="1388" spans="9:14" ht="12.75">
      <c r="I1388" s="2"/>
      <c r="J1388" s="2"/>
      <c r="K1388" s="2"/>
      <c r="L1388" s="2"/>
      <c r="M1388" s="2"/>
      <c r="N1388" s="2"/>
    </row>
    <row r="1389" spans="9:14" ht="12.75">
      <c r="I1389" s="2"/>
      <c r="J1389" s="2"/>
      <c r="K1389" s="2"/>
      <c r="L1389" s="2"/>
      <c r="M1389" s="2"/>
      <c r="N1389" s="2"/>
    </row>
    <row r="1390" spans="9:14" ht="12.75">
      <c r="I1390" s="2"/>
      <c r="J1390" s="2"/>
      <c r="K1390" s="2"/>
      <c r="L1390" s="2"/>
      <c r="M1390" s="2"/>
      <c r="N1390" s="2"/>
    </row>
    <row r="1391" spans="9:14" ht="12.75">
      <c r="I1391" s="2"/>
      <c r="J1391" s="2"/>
      <c r="K1391" s="2"/>
      <c r="L1391" s="2"/>
      <c r="M1391" s="2"/>
      <c r="N1391" s="2"/>
    </row>
    <row r="1392" spans="9:14" ht="12.75">
      <c r="I1392" s="2"/>
      <c r="J1392" s="2"/>
      <c r="K1392" s="2"/>
      <c r="L1392" s="2"/>
      <c r="M1392" s="2"/>
      <c r="N1392" s="2"/>
    </row>
    <row r="1393" spans="9:14" ht="12.75">
      <c r="I1393" s="2"/>
      <c r="J1393" s="2"/>
      <c r="K1393" s="2"/>
      <c r="L1393" s="2"/>
      <c r="M1393" s="2"/>
      <c r="N1393" s="2"/>
    </row>
    <row r="1394" spans="9:14" ht="12.75">
      <c r="I1394" s="2"/>
      <c r="J1394" s="2"/>
      <c r="K1394" s="2"/>
      <c r="L1394" s="2"/>
      <c r="M1394" s="2"/>
      <c r="N1394" s="2"/>
    </row>
    <row r="1395" spans="9:14" ht="12.75">
      <c r="I1395" s="2"/>
      <c r="J1395" s="2"/>
      <c r="K1395" s="2"/>
      <c r="L1395" s="2"/>
      <c r="M1395" s="2"/>
      <c r="N1395" s="2"/>
    </row>
    <row r="1396" spans="9:14" ht="12.75">
      <c r="I1396" s="2"/>
      <c r="J1396" s="2"/>
      <c r="K1396" s="2"/>
      <c r="L1396" s="2"/>
      <c r="M1396" s="2"/>
      <c r="N1396" s="2"/>
    </row>
    <row r="1397" spans="9:14" ht="12.75">
      <c r="I1397" s="2"/>
      <c r="J1397" s="2"/>
      <c r="K1397" s="2"/>
      <c r="L1397" s="2"/>
      <c r="M1397" s="2"/>
      <c r="N1397" s="2"/>
    </row>
    <row r="1398" spans="9:14" ht="12.75">
      <c r="I1398" s="2"/>
      <c r="J1398" s="2"/>
      <c r="K1398" s="2"/>
      <c r="L1398" s="2"/>
      <c r="M1398" s="2"/>
      <c r="N1398" s="2"/>
    </row>
    <row r="1399" spans="9:14" ht="12.75">
      <c r="I1399" s="2"/>
      <c r="J1399" s="2"/>
      <c r="K1399" s="2"/>
      <c r="L1399" s="2"/>
      <c r="M1399" s="2"/>
      <c r="N1399" s="2"/>
    </row>
    <row r="1400" spans="9:14" ht="12.75">
      <c r="I1400" s="2"/>
      <c r="J1400" s="2"/>
      <c r="K1400" s="2"/>
      <c r="L1400" s="2"/>
      <c r="M1400" s="2"/>
      <c r="N1400" s="2"/>
    </row>
    <row r="1401" spans="9:14" ht="12.75">
      <c r="I1401" s="2"/>
      <c r="J1401" s="2"/>
      <c r="K1401" s="2"/>
      <c r="L1401" s="2"/>
      <c r="M1401" s="2"/>
      <c r="N1401" s="2"/>
    </row>
    <row r="1402" spans="9:14" ht="12.75">
      <c r="I1402" s="2"/>
      <c r="J1402" s="2"/>
      <c r="K1402" s="2"/>
      <c r="L1402" s="2"/>
      <c r="M1402" s="2"/>
      <c r="N1402" s="2"/>
    </row>
    <row r="1403" spans="9:14" ht="12.75">
      <c r="I1403" s="2"/>
      <c r="J1403" s="2"/>
      <c r="K1403" s="2"/>
      <c r="L1403" s="2"/>
      <c r="M1403" s="2"/>
      <c r="N1403" s="2"/>
    </row>
    <row r="1404" spans="9:14" ht="12.75">
      <c r="I1404" s="2"/>
      <c r="J1404" s="2"/>
      <c r="K1404" s="2"/>
      <c r="L1404" s="2"/>
      <c r="M1404" s="2"/>
      <c r="N1404" s="2"/>
    </row>
    <row r="1405" spans="9:14" ht="12.75">
      <c r="I1405" s="2"/>
      <c r="J1405" s="2"/>
      <c r="K1405" s="2"/>
      <c r="L1405" s="2"/>
      <c r="M1405" s="2"/>
      <c r="N1405" s="2"/>
    </row>
    <row r="1406" spans="9:14" ht="12.75">
      <c r="I1406" s="2"/>
      <c r="J1406" s="2"/>
      <c r="K1406" s="2"/>
      <c r="L1406" s="2"/>
      <c r="M1406" s="2"/>
      <c r="N1406" s="2"/>
    </row>
    <row r="1407" spans="9:14" ht="12.75">
      <c r="I1407" s="2"/>
      <c r="J1407" s="2"/>
      <c r="K1407" s="2"/>
      <c r="L1407" s="2"/>
      <c r="M1407" s="2"/>
      <c r="N1407" s="2"/>
    </row>
    <row r="1408" spans="9:14" ht="12.75">
      <c r="I1408" s="2"/>
      <c r="J1408" s="2"/>
      <c r="K1408" s="2"/>
      <c r="L1408" s="2"/>
      <c r="M1408" s="2"/>
      <c r="N1408" s="2"/>
    </row>
    <row r="1409" spans="9:14" ht="12.75">
      <c r="I1409" s="2"/>
      <c r="J1409" s="2"/>
      <c r="K1409" s="2"/>
      <c r="L1409" s="2"/>
      <c r="M1409" s="2"/>
      <c r="N1409" s="2"/>
    </row>
    <row r="1410" spans="9:14" ht="12.75">
      <c r="I1410" s="2"/>
      <c r="J1410" s="2"/>
      <c r="K1410" s="2"/>
      <c r="L1410" s="2"/>
      <c r="M1410" s="2"/>
      <c r="N1410" s="2"/>
    </row>
    <row r="1411" spans="9:14" ht="12.75">
      <c r="I1411" s="2"/>
      <c r="J1411" s="2"/>
      <c r="K1411" s="2"/>
      <c r="L1411" s="2"/>
      <c r="M1411" s="2"/>
      <c r="N1411" s="2"/>
    </row>
    <row r="1412" spans="9:14" ht="12.75">
      <c r="I1412" s="2"/>
      <c r="J1412" s="2"/>
      <c r="K1412" s="2"/>
      <c r="L1412" s="2"/>
      <c r="M1412" s="2"/>
      <c r="N1412" s="2"/>
    </row>
    <row r="1413" spans="9:14" ht="12.75">
      <c r="I1413" s="2"/>
      <c r="J1413" s="2"/>
      <c r="K1413" s="2"/>
      <c r="L1413" s="2"/>
      <c r="M1413" s="2"/>
      <c r="N1413" s="2"/>
    </row>
    <row r="1414" spans="9:14" ht="12.75">
      <c r="I1414" s="2"/>
      <c r="J1414" s="2"/>
      <c r="K1414" s="2"/>
      <c r="L1414" s="2"/>
      <c r="M1414" s="2"/>
      <c r="N1414" s="2"/>
    </row>
    <row r="1415" spans="9:14" ht="12.75">
      <c r="I1415" s="2"/>
      <c r="J1415" s="2"/>
      <c r="K1415" s="2"/>
      <c r="L1415" s="2"/>
      <c r="M1415" s="2"/>
      <c r="N1415" s="2"/>
    </row>
    <row r="1416" spans="9:14" ht="12.75">
      <c r="I1416" s="2"/>
      <c r="J1416" s="2"/>
      <c r="K1416" s="2"/>
      <c r="L1416" s="2"/>
      <c r="M1416" s="2"/>
      <c r="N1416" s="2"/>
    </row>
    <row r="1417" spans="9:14" ht="12.75">
      <c r="I1417" s="2"/>
      <c r="J1417" s="2"/>
      <c r="K1417" s="2"/>
      <c r="L1417" s="2"/>
      <c r="M1417" s="2"/>
      <c r="N1417" s="2"/>
    </row>
    <row r="1418" spans="9:14" ht="12.75">
      <c r="I1418" s="2"/>
      <c r="J1418" s="2"/>
      <c r="K1418" s="2"/>
      <c r="L1418" s="2"/>
      <c r="M1418" s="2"/>
      <c r="N1418" s="2"/>
    </row>
    <row r="1419" spans="9:14" ht="12.75">
      <c r="I1419" s="2"/>
      <c r="J1419" s="2"/>
      <c r="K1419" s="2"/>
      <c r="L1419" s="2"/>
      <c r="M1419" s="2"/>
      <c r="N1419" s="2"/>
    </row>
    <row r="1420" spans="9:14" ht="12.75">
      <c r="I1420" s="2"/>
      <c r="J1420" s="2"/>
      <c r="K1420" s="2"/>
      <c r="L1420" s="2"/>
      <c r="M1420" s="2"/>
      <c r="N1420" s="2"/>
    </row>
    <row r="1421" spans="9:14" ht="12.75">
      <c r="I1421" s="2"/>
      <c r="J1421" s="2"/>
      <c r="K1421" s="2"/>
      <c r="L1421" s="2"/>
      <c r="M1421" s="2"/>
      <c r="N1421" s="2"/>
    </row>
    <row r="1422" spans="9:14" ht="12.75">
      <c r="I1422" s="2"/>
      <c r="J1422" s="2"/>
      <c r="K1422" s="2"/>
      <c r="L1422" s="2"/>
      <c r="M1422" s="2"/>
      <c r="N1422" s="2"/>
    </row>
    <row r="1423" spans="9:14" ht="12.75">
      <c r="I1423" s="2"/>
      <c r="J1423" s="2"/>
      <c r="K1423" s="2"/>
      <c r="L1423" s="2"/>
      <c r="M1423" s="2"/>
      <c r="N1423" s="2"/>
    </row>
    <row r="1424" spans="9:14" ht="12.75">
      <c r="I1424" s="2"/>
      <c r="J1424" s="2"/>
      <c r="K1424" s="2"/>
      <c r="L1424" s="2"/>
      <c r="M1424" s="2"/>
      <c r="N1424" s="2"/>
    </row>
    <row r="1425" spans="9:14" ht="12.75">
      <c r="I1425" s="2"/>
      <c r="J1425" s="2"/>
      <c r="K1425" s="2"/>
      <c r="L1425" s="2"/>
      <c r="M1425" s="2"/>
      <c r="N1425" s="2"/>
    </row>
    <row r="1426" spans="9:14" ht="12.75">
      <c r="I1426" s="2"/>
      <c r="J1426" s="2"/>
      <c r="K1426" s="2"/>
      <c r="L1426" s="2"/>
      <c r="M1426" s="2"/>
      <c r="N1426" s="2"/>
    </row>
    <row r="1427" spans="9:14" ht="12.75">
      <c r="I1427" s="2"/>
      <c r="J1427" s="2"/>
      <c r="K1427" s="2"/>
      <c r="L1427" s="2"/>
      <c r="M1427" s="2"/>
      <c r="N1427" s="2"/>
    </row>
    <row r="1428" spans="9:14" ht="12.75">
      <c r="I1428" s="2"/>
      <c r="J1428" s="2"/>
      <c r="K1428" s="2"/>
      <c r="L1428" s="2"/>
      <c r="M1428" s="2"/>
      <c r="N1428" s="2"/>
    </row>
    <row r="1429" spans="9:14" ht="12.75">
      <c r="I1429" s="2"/>
      <c r="J1429" s="2"/>
      <c r="K1429" s="2"/>
      <c r="L1429" s="2"/>
      <c r="M1429" s="2"/>
      <c r="N1429" s="2"/>
    </row>
    <row r="1430" spans="9:14" ht="12.75">
      <c r="I1430" s="2"/>
      <c r="J1430" s="2"/>
      <c r="K1430" s="2"/>
      <c r="L1430" s="2"/>
      <c r="M1430" s="2"/>
      <c r="N1430" s="2"/>
    </row>
    <row r="1431" spans="9:14" ht="12.75">
      <c r="I1431" s="2"/>
      <c r="J1431" s="2"/>
      <c r="K1431" s="2"/>
      <c r="L1431" s="2"/>
      <c r="M1431" s="2"/>
      <c r="N1431" s="2"/>
    </row>
    <row r="1432" spans="9:14" ht="12.75">
      <c r="I1432" s="2"/>
      <c r="J1432" s="2"/>
      <c r="K1432" s="2"/>
      <c r="L1432" s="2"/>
      <c r="M1432" s="2"/>
      <c r="N1432" s="2"/>
    </row>
    <row r="1433" spans="9:14" ht="12.75">
      <c r="I1433" s="2"/>
      <c r="J1433" s="2"/>
      <c r="K1433" s="2"/>
      <c r="L1433" s="2"/>
      <c r="M1433" s="2"/>
      <c r="N1433" s="2"/>
    </row>
    <row r="1434" spans="9:14" ht="12.75">
      <c r="I1434" s="2"/>
      <c r="J1434" s="2"/>
      <c r="K1434" s="2"/>
      <c r="L1434" s="2"/>
      <c r="M1434" s="2"/>
      <c r="N1434" s="2"/>
    </row>
    <row r="1435" spans="9:14" ht="12.75">
      <c r="I1435" s="2"/>
      <c r="J1435" s="2"/>
      <c r="K1435" s="2"/>
      <c r="L1435" s="2"/>
      <c r="M1435" s="2"/>
      <c r="N1435" s="2"/>
    </row>
    <row r="1436" spans="9:14" ht="12.75">
      <c r="I1436" s="2"/>
      <c r="J1436" s="2"/>
      <c r="K1436" s="2"/>
      <c r="L1436" s="2"/>
      <c r="M1436" s="2"/>
      <c r="N1436" s="2"/>
    </row>
    <row r="1437" spans="9:14" ht="12.75">
      <c r="I1437" s="2"/>
      <c r="J1437" s="2"/>
      <c r="K1437" s="2"/>
      <c r="L1437" s="2"/>
      <c r="M1437" s="2"/>
      <c r="N1437" s="2"/>
    </row>
    <row r="1438" spans="9:14" ht="12.75">
      <c r="I1438" s="2"/>
      <c r="J1438" s="2"/>
      <c r="K1438" s="2"/>
      <c r="L1438" s="2"/>
      <c r="M1438" s="2"/>
      <c r="N1438" s="2"/>
    </row>
    <row r="1439" spans="9:14" ht="12.75">
      <c r="I1439" s="2"/>
      <c r="J1439" s="2"/>
      <c r="K1439" s="2"/>
      <c r="L1439" s="2"/>
      <c r="M1439" s="2"/>
      <c r="N1439" s="2"/>
    </row>
    <row r="1440" spans="9:14" ht="12.75">
      <c r="I1440" s="2"/>
      <c r="J1440" s="2"/>
      <c r="K1440" s="2"/>
      <c r="L1440" s="2"/>
      <c r="M1440" s="2"/>
      <c r="N1440" s="2"/>
    </row>
    <row r="1441" spans="9:14" ht="12.75">
      <c r="I1441" s="2"/>
      <c r="J1441" s="2"/>
      <c r="K1441" s="2"/>
      <c r="L1441" s="2"/>
      <c r="M1441" s="2"/>
      <c r="N1441" s="2"/>
    </row>
    <row r="1442" spans="9:14" ht="12.75">
      <c r="I1442" s="2"/>
      <c r="J1442" s="2"/>
      <c r="K1442" s="2"/>
      <c r="L1442" s="2"/>
      <c r="M1442" s="2"/>
      <c r="N1442" s="2"/>
    </row>
    <row r="1443" spans="9:14" ht="12.75">
      <c r="I1443" s="2"/>
      <c r="J1443" s="2"/>
      <c r="K1443" s="2"/>
      <c r="L1443" s="2"/>
      <c r="M1443" s="2"/>
      <c r="N1443" s="2"/>
    </row>
    <row r="1444" spans="9:14" ht="12.75">
      <c r="I1444" s="2"/>
      <c r="J1444" s="2"/>
      <c r="K1444" s="2"/>
      <c r="L1444" s="2"/>
      <c r="M1444" s="2"/>
      <c r="N1444" s="2"/>
    </row>
    <row r="1445" spans="9:14" ht="12.75">
      <c r="I1445" s="2"/>
      <c r="J1445" s="2"/>
      <c r="K1445" s="2"/>
      <c r="L1445" s="2"/>
      <c r="M1445" s="2"/>
      <c r="N1445" s="2"/>
    </row>
    <row r="1446" spans="9:14" ht="12.75">
      <c r="I1446" s="2"/>
      <c r="J1446" s="2"/>
      <c r="K1446" s="2"/>
      <c r="L1446" s="2"/>
      <c r="M1446" s="2"/>
      <c r="N1446" s="2"/>
    </row>
    <row r="1447" spans="9:14" ht="12.75">
      <c r="I1447" s="2"/>
      <c r="J1447" s="2"/>
      <c r="K1447" s="2"/>
      <c r="L1447" s="2"/>
      <c r="M1447" s="2"/>
      <c r="N1447" s="2"/>
    </row>
    <row r="1448" spans="9:14" ht="12.75">
      <c r="I1448" s="2"/>
      <c r="J1448" s="2"/>
      <c r="K1448" s="2"/>
      <c r="L1448" s="2"/>
      <c r="M1448" s="2"/>
      <c r="N1448" s="2"/>
    </row>
    <row r="1449" spans="9:14" ht="12.75">
      <c r="I1449" s="2"/>
      <c r="J1449" s="2"/>
      <c r="K1449" s="2"/>
      <c r="L1449" s="2"/>
      <c r="M1449" s="2"/>
      <c r="N1449" s="2"/>
    </row>
    <row r="1450" spans="9:14" ht="12.75">
      <c r="I1450" s="2"/>
      <c r="J1450" s="2"/>
      <c r="K1450" s="2"/>
      <c r="L1450" s="2"/>
      <c r="M1450" s="2"/>
      <c r="N1450" s="2"/>
    </row>
    <row r="1451" spans="9:14" ht="12.75">
      <c r="I1451" s="2"/>
      <c r="J1451" s="2"/>
      <c r="K1451" s="2"/>
      <c r="L1451" s="2"/>
      <c r="M1451" s="2"/>
      <c r="N1451" s="2"/>
    </row>
    <row r="1452" spans="9:14" ht="12.75">
      <c r="I1452" s="2"/>
      <c r="J1452" s="2"/>
      <c r="K1452" s="2"/>
      <c r="L1452" s="2"/>
      <c r="M1452" s="2"/>
      <c r="N1452" s="2"/>
    </row>
    <row r="1453" spans="9:14" ht="12.75">
      <c r="I1453" s="2"/>
      <c r="J1453" s="2"/>
      <c r="K1453" s="2"/>
      <c r="L1453" s="2"/>
      <c r="M1453" s="2"/>
      <c r="N1453" s="2"/>
    </row>
    <row r="1454" spans="9:14" ht="12.75">
      <c r="I1454" s="2"/>
      <c r="J1454" s="2"/>
      <c r="K1454" s="2"/>
      <c r="L1454" s="2"/>
      <c r="M1454" s="2"/>
      <c r="N1454" s="2"/>
    </row>
    <row r="1455" spans="9:14" ht="12.75">
      <c r="I1455" s="2"/>
      <c r="J1455" s="2"/>
      <c r="K1455" s="2"/>
      <c r="L1455" s="2"/>
      <c r="M1455" s="2"/>
      <c r="N1455" s="2"/>
    </row>
    <row r="1456" spans="9:14" ht="12.75">
      <c r="I1456" s="2"/>
      <c r="J1456" s="2"/>
      <c r="K1456" s="2"/>
      <c r="L1456" s="2"/>
      <c r="M1456" s="2"/>
      <c r="N1456" s="2"/>
    </row>
    <row r="1457" spans="9:14" ht="12.75">
      <c r="I1457" s="2"/>
      <c r="J1457" s="2"/>
      <c r="K1457" s="2"/>
      <c r="L1457" s="2"/>
      <c r="M1457" s="2"/>
      <c r="N1457" s="2"/>
    </row>
    <row r="1458" spans="9:14" ht="12.75">
      <c r="I1458" s="2"/>
      <c r="J1458" s="2"/>
      <c r="K1458" s="2"/>
      <c r="L1458" s="2"/>
      <c r="M1458" s="2"/>
      <c r="N1458" s="2"/>
    </row>
    <row r="1459" spans="9:14" ht="12.75">
      <c r="I1459" s="2"/>
      <c r="J1459" s="2"/>
      <c r="K1459" s="2"/>
      <c r="L1459" s="2"/>
      <c r="M1459" s="2"/>
      <c r="N1459" s="2"/>
    </row>
    <row r="1460" spans="9:14" ht="12.75">
      <c r="I1460" s="2"/>
      <c r="J1460" s="2"/>
      <c r="K1460" s="2"/>
      <c r="L1460" s="2"/>
      <c r="M1460" s="2"/>
      <c r="N1460" s="2"/>
    </row>
    <row r="1461" spans="9:14" ht="12.75">
      <c r="I1461" s="2"/>
      <c r="J1461" s="2"/>
      <c r="K1461" s="2"/>
      <c r="L1461" s="2"/>
      <c r="M1461" s="2"/>
      <c r="N1461" s="2"/>
    </row>
    <row r="1462" spans="9:14" ht="12.75">
      <c r="I1462" s="2"/>
      <c r="J1462" s="2"/>
      <c r="K1462" s="2"/>
      <c r="L1462" s="2"/>
      <c r="M1462" s="2"/>
      <c r="N1462" s="2"/>
    </row>
    <row r="1463" spans="9:14" ht="12.75">
      <c r="I1463" s="2"/>
      <c r="J1463" s="2"/>
      <c r="K1463" s="2"/>
      <c r="L1463" s="2"/>
      <c r="M1463" s="2"/>
      <c r="N1463" s="2"/>
    </row>
    <row r="1464" spans="9:14" ht="12.75">
      <c r="I1464" s="2"/>
      <c r="J1464" s="2"/>
      <c r="K1464" s="2"/>
      <c r="L1464" s="2"/>
      <c r="M1464" s="2"/>
      <c r="N1464" s="2"/>
    </row>
    <row r="1465" spans="9:14" ht="12.75">
      <c r="I1465" s="2"/>
      <c r="J1465" s="2"/>
      <c r="K1465" s="2"/>
      <c r="L1465" s="2"/>
      <c r="M1465" s="2"/>
      <c r="N1465" s="2"/>
    </row>
    <row r="1466" spans="9:14" ht="12.75">
      <c r="I1466" s="2"/>
      <c r="J1466" s="2"/>
      <c r="K1466" s="2"/>
      <c r="L1466" s="2"/>
      <c r="M1466" s="2"/>
      <c r="N1466" s="2"/>
    </row>
    <row r="1467" spans="9:14" ht="12.75">
      <c r="I1467" s="2"/>
      <c r="J1467" s="2"/>
      <c r="K1467" s="2"/>
      <c r="L1467" s="2"/>
      <c r="M1467" s="2"/>
      <c r="N1467" s="2"/>
    </row>
    <row r="1468" spans="9:14" ht="12.75">
      <c r="I1468" s="2"/>
      <c r="J1468" s="2"/>
      <c r="K1468" s="2"/>
      <c r="L1468" s="2"/>
      <c r="M1468" s="2"/>
      <c r="N1468" s="2"/>
    </row>
    <row r="1469" spans="9:14" ht="12.75">
      <c r="I1469" s="2"/>
      <c r="J1469" s="2"/>
      <c r="K1469" s="2"/>
      <c r="L1469" s="2"/>
      <c r="M1469" s="2"/>
      <c r="N1469" s="2"/>
    </row>
    <row r="1470" spans="9:14" ht="12.75">
      <c r="I1470" s="2"/>
      <c r="J1470" s="2"/>
      <c r="K1470" s="2"/>
      <c r="L1470" s="2"/>
      <c r="M1470" s="2"/>
      <c r="N1470" s="2"/>
    </row>
    <row r="1471" spans="9:14" ht="12.75">
      <c r="I1471" s="2"/>
      <c r="J1471" s="2"/>
      <c r="K1471" s="2"/>
      <c r="L1471" s="2"/>
      <c r="M1471" s="2"/>
      <c r="N1471" s="2"/>
    </row>
    <row r="1472" spans="9:14" ht="12.75">
      <c r="I1472" s="2"/>
      <c r="J1472" s="2"/>
      <c r="K1472" s="2"/>
      <c r="L1472" s="2"/>
      <c r="M1472" s="2"/>
      <c r="N1472" s="2"/>
    </row>
    <row r="1473" spans="9:14" ht="12.75">
      <c r="I1473" s="2"/>
      <c r="J1473" s="2"/>
      <c r="K1473" s="2"/>
      <c r="L1473" s="2"/>
      <c r="M1473" s="2"/>
      <c r="N1473" s="2"/>
    </row>
    <row r="1474" spans="9:14" ht="12.75">
      <c r="I1474" s="2"/>
      <c r="J1474" s="2"/>
      <c r="K1474" s="2"/>
      <c r="L1474" s="2"/>
      <c r="M1474" s="2"/>
      <c r="N1474" s="2"/>
    </row>
    <row r="1475" spans="9:14" ht="12.75">
      <c r="I1475" s="2"/>
      <c r="J1475" s="2"/>
      <c r="K1475" s="2"/>
      <c r="L1475" s="2"/>
      <c r="M1475" s="2"/>
      <c r="N1475" s="2"/>
    </row>
    <row r="1476" spans="9:14" ht="12.75">
      <c r="I1476" s="2"/>
      <c r="J1476" s="2"/>
      <c r="K1476" s="2"/>
      <c r="L1476" s="2"/>
      <c r="M1476" s="2"/>
      <c r="N1476" s="2"/>
    </row>
    <row r="1477" spans="9:14" ht="12.75">
      <c r="I1477" s="2"/>
      <c r="J1477" s="2"/>
      <c r="K1477" s="2"/>
      <c r="L1477" s="2"/>
      <c r="M1477" s="2"/>
      <c r="N1477" s="2"/>
    </row>
    <row r="1478" spans="9:14" ht="12.75">
      <c r="I1478" s="2"/>
      <c r="J1478" s="2"/>
      <c r="K1478" s="2"/>
      <c r="L1478" s="2"/>
      <c r="M1478" s="2"/>
      <c r="N1478" s="2"/>
    </row>
    <row r="1479" spans="9:14" ht="12.75">
      <c r="I1479" s="2"/>
      <c r="J1479" s="2"/>
      <c r="K1479" s="2"/>
      <c r="L1479" s="2"/>
      <c r="M1479" s="2"/>
      <c r="N1479" s="2"/>
    </row>
    <row r="1480" spans="9:14" ht="12.75">
      <c r="I1480" s="2"/>
      <c r="J1480" s="2"/>
      <c r="K1480" s="2"/>
      <c r="L1480" s="2"/>
      <c r="M1480" s="2"/>
      <c r="N1480" s="2"/>
    </row>
    <row r="1481" spans="9:14" ht="12.75">
      <c r="I1481" s="2"/>
      <c r="J1481" s="2"/>
      <c r="K1481" s="2"/>
      <c r="L1481" s="2"/>
      <c r="M1481" s="2"/>
      <c r="N1481" s="2"/>
    </row>
    <row r="1482" spans="9:14" ht="12.75">
      <c r="I1482" s="2"/>
      <c r="J1482" s="2"/>
      <c r="K1482" s="2"/>
      <c r="L1482" s="2"/>
      <c r="M1482" s="2"/>
      <c r="N1482" s="2"/>
    </row>
    <row r="1483" spans="9:14" ht="12.75">
      <c r="I1483" s="2"/>
      <c r="J1483" s="2"/>
      <c r="K1483" s="2"/>
      <c r="L1483" s="2"/>
      <c r="M1483" s="2"/>
      <c r="N1483" s="2"/>
    </row>
    <row r="1484" spans="9:14" ht="12.75">
      <c r="I1484" s="2"/>
      <c r="J1484" s="2"/>
      <c r="K1484" s="2"/>
      <c r="L1484" s="2"/>
      <c r="M1484" s="2"/>
      <c r="N1484" s="2"/>
    </row>
    <row r="1485" spans="9:14" ht="12.75">
      <c r="I1485" s="2"/>
      <c r="J1485" s="2"/>
      <c r="K1485" s="2"/>
      <c r="L1485" s="2"/>
      <c r="M1485" s="2"/>
      <c r="N1485" s="2"/>
    </row>
    <row r="1486" spans="9:14" ht="12.75">
      <c r="I1486" s="2"/>
      <c r="J1486" s="2"/>
      <c r="K1486" s="2"/>
      <c r="L1486" s="2"/>
      <c r="M1486" s="2"/>
      <c r="N1486" s="2"/>
    </row>
    <row r="1487" spans="9:14" ht="12.75">
      <c r="I1487" s="2"/>
      <c r="J1487" s="2"/>
      <c r="K1487" s="2"/>
      <c r="L1487" s="2"/>
      <c r="M1487" s="2"/>
      <c r="N1487" s="2"/>
    </row>
    <row r="1488" spans="9:14" ht="12.75">
      <c r="I1488" s="2"/>
      <c r="J1488" s="2"/>
      <c r="K1488" s="2"/>
      <c r="L1488" s="2"/>
      <c r="M1488" s="2"/>
      <c r="N1488" s="2"/>
    </row>
    <row r="1489" spans="9:14" ht="12.75">
      <c r="I1489" s="2"/>
      <c r="J1489" s="2"/>
      <c r="K1489" s="2"/>
      <c r="L1489" s="2"/>
      <c r="M1489" s="2"/>
      <c r="N1489" s="2"/>
    </row>
    <row r="1490" spans="9:14" ht="12.75">
      <c r="I1490" s="2"/>
      <c r="J1490" s="2"/>
      <c r="K1490" s="2"/>
      <c r="L1490" s="2"/>
      <c r="M1490" s="2"/>
      <c r="N1490" s="2"/>
    </row>
    <row r="1491" spans="9:14" ht="12.75">
      <c r="I1491" s="2"/>
      <c r="J1491" s="2"/>
      <c r="K1491" s="2"/>
      <c r="L1491" s="2"/>
      <c r="M1491" s="2"/>
      <c r="N1491" s="2"/>
    </row>
    <row r="1492" spans="9:14" ht="12.75">
      <c r="I1492" s="2"/>
      <c r="J1492" s="2"/>
      <c r="K1492" s="2"/>
      <c r="L1492" s="2"/>
      <c r="M1492" s="2"/>
      <c r="N1492" s="2"/>
    </row>
    <row r="1493" spans="9:14" ht="12.75">
      <c r="I1493" s="2"/>
      <c r="J1493" s="2"/>
      <c r="K1493" s="2"/>
      <c r="L1493" s="2"/>
      <c r="M1493" s="2"/>
      <c r="N1493" s="2"/>
    </row>
    <row r="1494" spans="9:14" ht="12.75">
      <c r="I1494" s="2"/>
      <c r="J1494" s="2"/>
      <c r="K1494" s="2"/>
      <c r="L1494" s="2"/>
      <c r="M1494" s="2"/>
      <c r="N1494" s="2"/>
    </row>
    <row r="1495" spans="9:14" ht="12.75">
      <c r="I1495" s="2"/>
      <c r="J1495" s="2"/>
      <c r="K1495" s="2"/>
      <c r="L1495" s="2"/>
      <c r="M1495" s="2"/>
      <c r="N1495" s="2"/>
    </row>
    <row r="1496" spans="9:14" ht="12.75">
      <c r="I1496" s="2"/>
      <c r="J1496" s="2"/>
      <c r="K1496" s="2"/>
      <c r="L1496" s="2"/>
      <c r="M1496" s="2"/>
      <c r="N1496" s="2"/>
    </row>
    <row r="1497" spans="9:14" ht="12.75">
      <c r="I1497" s="2"/>
      <c r="J1497" s="2"/>
      <c r="K1497" s="2"/>
      <c r="L1497" s="2"/>
      <c r="M1497" s="2"/>
      <c r="N1497" s="2"/>
    </row>
    <row r="1498" spans="9:14" ht="12.75">
      <c r="I1498" s="2"/>
      <c r="J1498" s="2"/>
      <c r="K1498" s="2"/>
      <c r="L1498" s="2"/>
      <c r="M1498" s="2"/>
      <c r="N1498" s="2"/>
    </row>
    <row r="1499" spans="9:14" ht="12.75">
      <c r="I1499" s="2"/>
      <c r="J1499" s="2"/>
      <c r="K1499" s="2"/>
      <c r="L1499" s="2"/>
      <c r="M1499" s="2"/>
      <c r="N1499" s="2"/>
    </row>
    <row r="1500" spans="9:14" ht="12.75">
      <c r="I1500" s="2"/>
      <c r="J1500" s="2"/>
      <c r="K1500" s="2"/>
      <c r="L1500" s="2"/>
      <c r="M1500" s="2"/>
      <c r="N1500" s="2"/>
    </row>
    <row r="1501" spans="9:14" ht="12.75">
      <c r="I1501" s="2"/>
      <c r="J1501" s="2"/>
      <c r="K1501" s="2"/>
      <c r="L1501" s="2"/>
      <c r="M1501" s="2"/>
      <c r="N1501" s="2"/>
    </row>
    <row r="1502" spans="9:14" ht="12.75">
      <c r="I1502" s="2"/>
      <c r="J1502" s="2"/>
      <c r="K1502" s="2"/>
      <c r="L1502" s="2"/>
      <c r="M1502" s="2"/>
      <c r="N1502" s="2"/>
    </row>
    <row r="1503" spans="9:14" ht="12.75">
      <c r="I1503" s="2"/>
      <c r="J1503" s="2"/>
      <c r="K1503" s="2"/>
      <c r="L1503" s="2"/>
      <c r="M1503" s="2"/>
      <c r="N1503" s="2"/>
    </row>
    <row r="1504" spans="9:14" ht="12.75">
      <c r="I1504" s="2"/>
      <c r="J1504" s="2"/>
      <c r="K1504" s="2"/>
      <c r="L1504" s="2"/>
      <c r="M1504" s="2"/>
      <c r="N1504" s="2"/>
    </row>
    <row r="1505" spans="9:14" ht="12.75">
      <c r="I1505" s="2"/>
      <c r="J1505" s="2"/>
      <c r="K1505" s="2"/>
      <c r="L1505" s="2"/>
      <c r="M1505" s="2"/>
      <c r="N1505" s="2"/>
    </row>
    <row r="1506" spans="9:14" ht="12.75">
      <c r="I1506" s="2"/>
      <c r="J1506" s="2"/>
      <c r="K1506" s="2"/>
      <c r="L1506" s="2"/>
      <c r="M1506" s="2"/>
      <c r="N1506" s="2"/>
    </row>
    <row r="1507" spans="9:14" ht="12.75">
      <c r="I1507" s="2"/>
      <c r="J1507" s="2"/>
      <c r="K1507" s="2"/>
      <c r="L1507" s="2"/>
      <c r="M1507" s="2"/>
      <c r="N1507" s="2"/>
    </row>
    <row r="1508" spans="9:14" ht="12.75">
      <c r="I1508" s="2"/>
      <c r="J1508" s="2"/>
      <c r="K1508" s="2"/>
      <c r="L1508" s="2"/>
      <c r="M1508" s="2"/>
      <c r="N1508" s="2"/>
    </row>
    <row r="1509" spans="9:14" ht="12.75">
      <c r="I1509" s="2"/>
      <c r="J1509" s="2"/>
      <c r="K1509" s="2"/>
      <c r="L1509" s="2"/>
      <c r="M1509" s="2"/>
      <c r="N1509" s="2"/>
    </row>
    <row r="1510" spans="9:14" ht="12.75">
      <c r="I1510" s="2"/>
      <c r="J1510" s="2"/>
      <c r="K1510" s="2"/>
      <c r="L1510" s="2"/>
      <c r="M1510" s="2"/>
      <c r="N1510" s="2"/>
    </row>
    <row r="1511" spans="9:14" ht="12.75">
      <c r="I1511" s="2"/>
      <c r="J1511" s="2"/>
      <c r="K1511" s="2"/>
      <c r="L1511" s="2"/>
      <c r="M1511" s="2"/>
      <c r="N1511" s="2"/>
    </row>
    <row r="1512" spans="9:14" ht="12.75">
      <c r="I1512" s="2"/>
      <c r="J1512" s="2"/>
      <c r="K1512" s="2"/>
      <c r="L1512" s="2"/>
      <c r="M1512" s="2"/>
      <c r="N1512" s="2"/>
    </row>
    <row r="1513" spans="9:14" ht="12.75">
      <c r="I1513" s="2"/>
      <c r="J1513" s="2"/>
      <c r="K1513" s="2"/>
      <c r="L1513" s="2"/>
      <c r="M1513" s="2"/>
      <c r="N1513" s="2"/>
    </row>
    <row r="1514" spans="9:14" ht="12.75">
      <c r="I1514" s="2"/>
      <c r="J1514" s="2"/>
      <c r="K1514" s="2"/>
      <c r="L1514" s="2"/>
      <c r="M1514" s="2"/>
      <c r="N1514" s="2"/>
    </row>
    <row r="1515" spans="9:14" ht="12.75">
      <c r="I1515" s="2"/>
      <c r="J1515" s="2"/>
      <c r="K1515" s="2"/>
      <c r="L1515" s="2"/>
      <c r="M1515" s="2"/>
      <c r="N1515" s="2"/>
    </row>
    <row r="1516" spans="9:14" ht="12.75">
      <c r="I1516" s="2"/>
      <c r="J1516" s="2"/>
      <c r="K1516" s="2"/>
      <c r="L1516" s="2"/>
      <c r="M1516" s="2"/>
      <c r="N1516" s="2"/>
    </row>
    <row r="1517" spans="9:14" ht="12.75">
      <c r="I1517" s="2"/>
      <c r="J1517" s="2"/>
      <c r="K1517" s="2"/>
      <c r="L1517" s="2"/>
      <c r="M1517" s="2"/>
      <c r="N1517" s="2"/>
    </row>
    <row r="1518" spans="9:14" ht="12.75">
      <c r="I1518" s="2"/>
      <c r="J1518" s="2"/>
      <c r="K1518" s="2"/>
      <c r="L1518" s="2"/>
      <c r="M1518" s="2"/>
      <c r="N1518" s="2"/>
    </row>
    <row r="1519" spans="9:14" ht="12.75">
      <c r="I1519" s="2"/>
      <c r="J1519" s="2"/>
      <c r="K1519" s="2"/>
      <c r="L1519" s="2"/>
      <c r="M1519" s="2"/>
      <c r="N1519" s="2"/>
    </row>
    <row r="1520" spans="9:14" ht="12.75">
      <c r="I1520" s="2"/>
      <c r="J1520" s="2"/>
      <c r="K1520" s="2"/>
      <c r="L1520" s="2"/>
      <c r="M1520" s="2"/>
      <c r="N1520" s="2"/>
    </row>
    <row r="1521" spans="9:14" ht="12.75">
      <c r="I1521" s="2"/>
      <c r="J1521" s="2"/>
      <c r="K1521" s="2"/>
      <c r="L1521" s="2"/>
      <c r="M1521" s="2"/>
      <c r="N1521" s="2"/>
    </row>
    <row r="1522" spans="9:14" ht="12.75">
      <c r="I1522" s="2"/>
      <c r="J1522" s="2"/>
      <c r="K1522" s="2"/>
      <c r="L1522" s="2"/>
      <c r="M1522" s="2"/>
      <c r="N1522" s="2"/>
    </row>
    <row r="1523" spans="9:14" ht="12.75">
      <c r="I1523" s="2"/>
      <c r="J1523" s="2"/>
      <c r="K1523" s="2"/>
      <c r="L1523" s="2"/>
      <c r="M1523" s="2"/>
      <c r="N1523" s="2"/>
    </row>
    <row r="1524" spans="9:14" ht="12.75">
      <c r="I1524" s="2"/>
      <c r="J1524" s="2"/>
      <c r="K1524" s="2"/>
      <c r="L1524" s="2"/>
      <c r="M1524" s="2"/>
      <c r="N1524" s="2"/>
    </row>
    <row r="1525" spans="9:14" ht="12.75">
      <c r="I1525" s="2"/>
      <c r="J1525" s="2"/>
      <c r="K1525" s="2"/>
      <c r="L1525" s="2"/>
      <c r="M1525" s="2"/>
      <c r="N1525" s="2"/>
    </row>
    <row r="1526" spans="9:14" ht="12.75">
      <c r="I1526" s="2"/>
      <c r="J1526" s="2"/>
      <c r="K1526" s="2"/>
      <c r="L1526" s="2"/>
      <c r="M1526" s="2"/>
      <c r="N1526" s="2"/>
    </row>
    <row r="1527" spans="9:14" ht="12.75">
      <c r="I1527" s="2"/>
      <c r="J1527" s="2"/>
      <c r="K1527" s="2"/>
      <c r="L1527" s="2"/>
      <c r="M1527" s="2"/>
      <c r="N1527" s="2"/>
    </row>
    <row r="1528" spans="9:14" ht="12.75">
      <c r="I1528" s="2"/>
      <c r="J1528" s="2"/>
      <c r="K1528" s="2"/>
      <c r="L1528" s="2"/>
      <c r="M1528" s="2"/>
      <c r="N1528" s="2"/>
    </row>
    <row r="1529" spans="9:14" ht="12.75">
      <c r="I1529" s="2"/>
      <c r="J1529" s="2"/>
      <c r="K1529" s="2"/>
      <c r="L1529" s="2"/>
      <c r="M1529" s="2"/>
      <c r="N1529" s="2"/>
    </row>
    <row r="1530" spans="9:14" ht="12.75">
      <c r="I1530" s="2"/>
      <c r="J1530" s="2"/>
      <c r="K1530" s="2"/>
      <c r="L1530" s="2"/>
      <c r="M1530" s="2"/>
      <c r="N1530" s="2"/>
    </row>
    <row r="1531" spans="9:14" ht="12.75">
      <c r="I1531" s="2"/>
      <c r="J1531" s="2"/>
      <c r="K1531" s="2"/>
      <c r="L1531" s="2"/>
      <c r="M1531" s="2"/>
      <c r="N1531" s="2"/>
    </row>
    <row r="1532" spans="9:14" ht="12.75">
      <c r="I1532" s="2"/>
      <c r="J1532" s="2"/>
      <c r="K1532" s="2"/>
      <c r="L1532" s="2"/>
      <c r="M1532" s="2"/>
      <c r="N1532" s="2"/>
    </row>
    <row r="1533" spans="9:14" ht="12.75">
      <c r="I1533" s="2"/>
      <c r="J1533" s="2"/>
      <c r="K1533" s="2"/>
      <c r="L1533" s="2"/>
      <c r="M1533" s="2"/>
      <c r="N1533" s="2"/>
    </row>
    <row r="1534" spans="9:14" ht="12.75">
      <c r="I1534" s="2"/>
      <c r="J1534" s="2"/>
      <c r="K1534" s="2"/>
      <c r="L1534" s="2"/>
      <c r="M1534" s="2"/>
      <c r="N1534" s="2"/>
    </row>
    <row r="1535" spans="9:14" ht="12.75">
      <c r="I1535" s="2"/>
      <c r="J1535" s="2"/>
      <c r="K1535" s="2"/>
      <c r="L1535" s="2"/>
      <c r="M1535" s="2"/>
      <c r="N1535" s="2"/>
    </row>
    <row r="1536" spans="9:14" ht="12.75">
      <c r="I1536" s="2"/>
      <c r="J1536" s="2"/>
      <c r="K1536" s="2"/>
      <c r="L1536" s="2"/>
      <c r="M1536" s="2"/>
      <c r="N1536" s="2"/>
    </row>
    <row r="1537" spans="9:14" ht="12.75">
      <c r="I1537" s="2"/>
      <c r="J1537" s="2"/>
      <c r="K1537" s="2"/>
      <c r="L1537" s="2"/>
      <c r="M1537" s="2"/>
      <c r="N1537" s="2"/>
    </row>
    <row r="1538" spans="9:14" ht="12.75">
      <c r="I1538" s="2"/>
      <c r="J1538" s="2"/>
      <c r="K1538" s="2"/>
      <c r="L1538" s="2"/>
      <c r="M1538" s="2"/>
      <c r="N1538" s="2"/>
    </row>
    <row r="1539" spans="9:14" ht="12.75">
      <c r="I1539" s="2"/>
      <c r="J1539" s="2"/>
      <c r="K1539" s="2"/>
      <c r="L1539" s="2"/>
      <c r="M1539" s="2"/>
      <c r="N1539" s="2"/>
    </row>
    <row r="1540" spans="9:14" ht="12.75">
      <c r="I1540" s="2"/>
      <c r="J1540" s="2"/>
      <c r="K1540" s="2"/>
      <c r="L1540" s="2"/>
      <c r="M1540" s="2"/>
      <c r="N1540" s="2"/>
    </row>
    <row r="1541" spans="9:14" ht="12.75">
      <c r="I1541" s="2"/>
      <c r="J1541" s="2"/>
      <c r="K1541" s="2"/>
      <c r="L1541" s="2"/>
      <c r="M1541" s="2"/>
      <c r="N1541" s="2"/>
    </row>
    <row r="1542" spans="9:14" ht="12.75">
      <c r="I1542" s="2"/>
      <c r="J1542" s="2"/>
      <c r="K1542" s="2"/>
      <c r="L1542" s="2"/>
      <c r="M1542" s="2"/>
      <c r="N1542" s="2"/>
    </row>
    <row r="1543" spans="9:14" ht="12.75">
      <c r="I1543" s="2"/>
      <c r="J1543" s="2"/>
      <c r="K1543" s="2"/>
      <c r="L1543" s="2"/>
      <c r="M1543" s="2"/>
      <c r="N1543" s="2"/>
    </row>
    <row r="1544" spans="9:14" ht="12.75">
      <c r="I1544" s="2"/>
      <c r="J1544" s="2"/>
      <c r="K1544" s="2"/>
      <c r="L1544" s="2"/>
      <c r="M1544" s="2"/>
      <c r="N1544" s="2"/>
    </row>
    <row r="1545" spans="9:14" ht="12.75">
      <c r="I1545" s="2"/>
      <c r="J1545" s="2"/>
      <c r="K1545" s="2"/>
      <c r="L1545" s="2"/>
      <c r="M1545" s="2"/>
      <c r="N1545" s="2"/>
    </row>
    <row r="1546" spans="9:14" ht="12.75">
      <c r="I1546" s="2"/>
      <c r="J1546" s="2"/>
      <c r="K1546" s="2"/>
      <c r="L1546" s="2"/>
      <c r="M1546" s="2"/>
      <c r="N1546" s="2"/>
    </row>
    <row r="1547" spans="9:14" ht="12.75">
      <c r="I1547" s="2"/>
      <c r="J1547" s="2"/>
      <c r="K1547" s="2"/>
      <c r="L1547" s="2"/>
      <c r="M1547" s="2"/>
      <c r="N1547" s="2"/>
    </row>
    <row r="1548" spans="9:14" ht="12.75">
      <c r="I1548" s="2"/>
      <c r="J1548" s="2"/>
      <c r="K1548" s="2"/>
      <c r="L1548" s="2"/>
      <c r="M1548" s="2"/>
      <c r="N1548" s="2"/>
    </row>
    <row r="1549" spans="9:14" ht="12.75">
      <c r="I1549" s="2"/>
      <c r="J1549" s="2"/>
      <c r="K1549" s="2"/>
      <c r="L1549" s="2"/>
      <c r="M1549" s="2"/>
      <c r="N1549" s="2"/>
    </row>
    <row r="1550" spans="9:14" ht="12.75">
      <c r="I1550" s="2"/>
      <c r="J1550" s="2"/>
      <c r="K1550" s="2"/>
      <c r="L1550" s="2"/>
      <c r="M1550" s="2"/>
      <c r="N1550" s="2"/>
    </row>
    <row r="1551" spans="9:14" ht="12.75">
      <c r="I1551" s="2"/>
      <c r="J1551" s="2"/>
      <c r="K1551" s="2"/>
      <c r="L1551" s="2"/>
      <c r="M1551" s="2"/>
      <c r="N1551" s="2"/>
    </row>
    <row r="1552" spans="9:14" ht="12.75">
      <c r="I1552" s="2"/>
      <c r="J1552" s="2"/>
      <c r="K1552" s="2"/>
      <c r="L1552" s="2"/>
      <c r="M1552" s="2"/>
      <c r="N1552" s="2"/>
    </row>
    <row r="1553" spans="9:14" ht="12.75">
      <c r="I1553" s="2"/>
      <c r="J1553" s="2"/>
      <c r="K1553" s="2"/>
      <c r="L1553" s="2"/>
      <c r="M1553" s="2"/>
      <c r="N1553" s="2"/>
    </row>
    <row r="1554" spans="9:14" ht="12.75">
      <c r="I1554" s="2"/>
      <c r="J1554" s="2"/>
      <c r="K1554" s="2"/>
      <c r="L1554" s="2"/>
      <c r="M1554" s="2"/>
      <c r="N1554" s="2"/>
    </row>
    <row r="1555" spans="9:14" ht="12.75">
      <c r="I1555" s="2"/>
      <c r="J1555" s="2"/>
      <c r="K1555" s="2"/>
      <c r="L1555" s="2"/>
      <c r="M1555" s="2"/>
      <c r="N1555" s="2"/>
    </row>
    <row r="1556" spans="9:14" ht="12.75">
      <c r="I1556" s="2"/>
      <c r="J1556" s="2"/>
      <c r="K1556" s="2"/>
      <c r="L1556" s="2"/>
      <c r="M1556" s="2"/>
      <c r="N1556" s="2"/>
    </row>
    <row r="1557" spans="9:14" ht="12.75">
      <c r="I1557" s="2"/>
      <c r="J1557" s="2"/>
      <c r="K1557" s="2"/>
      <c r="L1557" s="2"/>
      <c r="M1557" s="2"/>
      <c r="N1557" s="2"/>
    </row>
    <row r="1558" spans="9:14" ht="12.75">
      <c r="I1558" s="2"/>
      <c r="J1558" s="2"/>
      <c r="K1558" s="2"/>
      <c r="L1558" s="2"/>
      <c r="M1558" s="2"/>
      <c r="N1558" s="2"/>
    </row>
    <row r="1559" spans="9:14" ht="12.75">
      <c r="I1559" s="2"/>
      <c r="J1559" s="2"/>
      <c r="K1559" s="2"/>
      <c r="L1559" s="2"/>
      <c r="M1559" s="2"/>
      <c r="N1559" s="2"/>
    </row>
    <row r="1560" spans="9:14" ht="12.75">
      <c r="I1560" s="2"/>
      <c r="J1560" s="2"/>
      <c r="K1560" s="2"/>
      <c r="L1560" s="2"/>
      <c r="M1560" s="2"/>
      <c r="N1560" s="2"/>
    </row>
    <row r="1561" spans="9:14" ht="12.75">
      <c r="I1561" s="2"/>
      <c r="J1561" s="2"/>
      <c r="K1561" s="2"/>
      <c r="L1561" s="2"/>
      <c r="M1561" s="2"/>
      <c r="N1561" s="2"/>
    </row>
    <row r="1562" spans="9:14" ht="12.75">
      <c r="I1562" s="2"/>
      <c r="J1562" s="2"/>
      <c r="K1562" s="2"/>
      <c r="L1562" s="2"/>
      <c r="M1562" s="2"/>
      <c r="N1562" s="2"/>
    </row>
    <row r="1563" spans="9:14" ht="12.75">
      <c r="I1563" s="2"/>
      <c r="J1563" s="2"/>
      <c r="K1563" s="2"/>
      <c r="L1563" s="2"/>
      <c r="M1563" s="2"/>
      <c r="N1563" s="2"/>
    </row>
    <row r="1564" spans="9:14" ht="12.75">
      <c r="I1564" s="2"/>
      <c r="J1564" s="2"/>
      <c r="K1564" s="2"/>
      <c r="L1564" s="2"/>
      <c r="M1564" s="2"/>
      <c r="N1564" s="2"/>
    </row>
    <row r="1565" spans="9:14" ht="12.75">
      <c r="I1565" s="2"/>
      <c r="J1565" s="2"/>
      <c r="K1565" s="2"/>
      <c r="L1565" s="2"/>
      <c r="M1565" s="2"/>
      <c r="N1565" s="2"/>
    </row>
    <row r="1566" spans="9:14" ht="12.75">
      <c r="I1566" s="2"/>
      <c r="J1566" s="2"/>
      <c r="K1566" s="2"/>
      <c r="L1566" s="2"/>
      <c r="M1566" s="2"/>
      <c r="N1566" s="2"/>
    </row>
    <row r="1567" spans="9:14" ht="12.75">
      <c r="I1567" s="2"/>
      <c r="J1567" s="2"/>
      <c r="K1567" s="2"/>
      <c r="L1567" s="2"/>
      <c r="M1567" s="2"/>
      <c r="N1567" s="2"/>
    </row>
    <row r="1568" spans="9:14" ht="12.75">
      <c r="I1568" s="2"/>
      <c r="J1568" s="2"/>
      <c r="K1568" s="2"/>
      <c r="L1568" s="2"/>
      <c r="M1568" s="2"/>
      <c r="N1568" s="2"/>
    </row>
    <row r="1569" spans="9:14" ht="12.75">
      <c r="I1569" s="2"/>
      <c r="J1569" s="2"/>
      <c r="K1569" s="2"/>
      <c r="L1569" s="2"/>
      <c r="M1569" s="2"/>
      <c r="N1569" s="2"/>
    </row>
    <row r="1570" spans="9:14" ht="12.75">
      <c r="I1570" s="2"/>
      <c r="J1570" s="2"/>
      <c r="K1570" s="2"/>
      <c r="L1570" s="2"/>
      <c r="M1570" s="2"/>
      <c r="N1570" s="2"/>
    </row>
    <row r="1571" spans="9:14" ht="12.75">
      <c r="I1571" s="2"/>
      <c r="J1571" s="2"/>
      <c r="K1571" s="2"/>
      <c r="L1571" s="2"/>
      <c r="M1571" s="2"/>
      <c r="N1571" s="2"/>
    </row>
    <row r="1572" spans="9:14" ht="12.75">
      <c r="I1572" s="2"/>
      <c r="J1572" s="2"/>
      <c r="K1572" s="2"/>
      <c r="L1572" s="2"/>
      <c r="M1572" s="2"/>
      <c r="N1572" s="2"/>
    </row>
    <row r="1573" spans="9:14" ht="12.75">
      <c r="I1573" s="2"/>
      <c r="J1573" s="2"/>
      <c r="K1573" s="2"/>
      <c r="L1573" s="2"/>
      <c r="M1573" s="2"/>
      <c r="N1573" s="2"/>
    </row>
    <row r="1574" spans="9:14" ht="12.75">
      <c r="I1574" s="2"/>
      <c r="J1574" s="2"/>
      <c r="K1574" s="2"/>
      <c r="L1574" s="2"/>
      <c r="M1574" s="2"/>
      <c r="N1574" s="2"/>
    </row>
    <row r="1575" spans="9:14" ht="12.75">
      <c r="I1575" s="2"/>
      <c r="J1575" s="2"/>
      <c r="K1575" s="2"/>
      <c r="L1575" s="2"/>
      <c r="M1575" s="2"/>
      <c r="N1575" s="2"/>
    </row>
    <row r="1576" spans="9:14" ht="12.75">
      <c r="I1576" s="2"/>
      <c r="J1576" s="2"/>
      <c r="K1576" s="2"/>
      <c r="L1576" s="2"/>
      <c r="M1576" s="2"/>
      <c r="N1576" s="2"/>
    </row>
    <row r="1577" spans="9:14" ht="12.75">
      <c r="I1577" s="2"/>
      <c r="J1577" s="2"/>
      <c r="K1577" s="2"/>
      <c r="L1577" s="2"/>
      <c r="M1577" s="2"/>
      <c r="N1577" s="2"/>
    </row>
    <row r="1578" spans="9:14" ht="12.75">
      <c r="I1578" s="2"/>
      <c r="J1578" s="2"/>
      <c r="K1578" s="2"/>
      <c r="L1578" s="2"/>
      <c r="M1578" s="2"/>
      <c r="N1578" s="2"/>
    </row>
    <row r="1579" spans="9:14" ht="12.75">
      <c r="I1579" s="2"/>
      <c r="J1579" s="2"/>
      <c r="K1579" s="2"/>
      <c r="L1579" s="2"/>
      <c r="M1579" s="2"/>
      <c r="N1579" s="2"/>
    </row>
    <row r="1580" spans="9:14" ht="12.75">
      <c r="I1580" s="2"/>
      <c r="J1580" s="2"/>
      <c r="K1580" s="2"/>
      <c r="L1580" s="2"/>
      <c r="M1580" s="2"/>
      <c r="N1580" s="2"/>
    </row>
    <row r="1581" spans="9:14" ht="12.75">
      <c r="I1581" s="2"/>
      <c r="J1581" s="2"/>
      <c r="K1581" s="2"/>
      <c r="L1581" s="2"/>
      <c r="M1581" s="2"/>
      <c r="N1581" s="2"/>
    </row>
    <row r="1582" spans="9:14" ht="12.75">
      <c r="I1582" s="2"/>
      <c r="J1582" s="2"/>
      <c r="K1582" s="2"/>
      <c r="L1582" s="2"/>
      <c r="M1582" s="2"/>
      <c r="N1582" s="2"/>
    </row>
    <row r="1583" spans="9:14" ht="12.75">
      <c r="I1583" s="2"/>
      <c r="J1583" s="2"/>
      <c r="K1583" s="2"/>
      <c r="L1583" s="2"/>
      <c r="M1583" s="2"/>
      <c r="N1583" s="2"/>
    </row>
    <row r="1584" spans="9:14" ht="12.75">
      <c r="I1584" s="2"/>
      <c r="J1584" s="2"/>
      <c r="K1584" s="2"/>
      <c r="L1584" s="2"/>
      <c r="M1584" s="2"/>
      <c r="N1584" s="2"/>
    </row>
    <row r="1585" spans="9:14" ht="12.75">
      <c r="I1585" s="2"/>
      <c r="J1585" s="2"/>
      <c r="K1585" s="2"/>
      <c r="L1585" s="2"/>
      <c r="M1585" s="2"/>
      <c r="N1585" s="2"/>
    </row>
    <row r="1586" spans="9:14" ht="12.75">
      <c r="I1586" s="2"/>
      <c r="J1586" s="2"/>
      <c r="K1586" s="2"/>
      <c r="L1586" s="2"/>
      <c r="M1586" s="2"/>
      <c r="N1586" s="2"/>
    </row>
    <row r="1587" spans="9:14" ht="12.75">
      <c r="I1587" s="2"/>
      <c r="J1587" s="2"/>
      <c r="K1587" s="2"/>
      <c r="L1587" s="2"/>
      <c r="M1587" s="2"/>
      <c r="N1587" s="2"/>
    </row>
    <row r="1588" spans="9:14" ht="12.75">
      <c r="I1588" s="2"/>
      <c r="J1588" s="2"/>
      <c r="K1588" s="2"/>
      <c r="L1588" s="2"/>
      <c r="M1588" s="2"/>
      <c r="N1588" s="2"/>
    </row>
    <row r="1589" spans="9:14" ht="12.75">
      <c r="I1589" s="2"/>
      <c r="J1589" s="2"/>
      <c r="K1589" s="2"/>
      <c r="L1589" s="2"/>
      <c r="M1589" s="2"/>
      <c r="N1589" s="2"/>
    </row>
    <row r="1590" spans="9:14" ht="12.75">
      <c r="I1590" s="2"/>
      <c r="J1590" s="2"/>
      <c r="K1590" s="2"/>
      <c r="L1590" s="2"/>
      <c r="M1590" s="2"/>
      <c r="N1590" s="2"/>
    </row>
    <row r="1591" spans="9:14" ht="12.75">
      <c r="I1591" s="2"/>
      <c r="J1591" s="2"/>
      <c r="K1591" s="2"/>
      <c r="L1591" s="2"/>
      <c r="M1591" s="2"/>
      <c r="N1591" s="2"/>
    </row>
    <row r="1592" spans="9:14" ht="12.75">
      <c r="I1592" s="2"/>
      <c r="J1592" s="2"/>
      <c r="K1592" s="2"/>
      <c r="L1592" s="2"/>
      <c r="M1592" s="2"/>
      <c r="N1592" s="2"/>
    </row>
    <row r="1593" spans="9:14" ht="12.75">
      <c r="I1593" s="2"/>
      <c r="J1593" s="2"/>
      <c r="K1593" s="2"/>
      <c r="L1593" s="2"/>
      <c r="M1593" s="2"/>
      <c r="N1593" s="2"/>
    </row>
    <row r="1594" spans="9:14" ht="12.75">
      <c r="I1594" s="2"/>
      <c r="J1594" s="2"/>
      <c r="K1594" s="2"/>
      <c r="L1594" s="2"/>
      <c r="M1594" s="2"/>
      <c r="N1594" s="2"/>
    </row>
    <row r="1595" spans="9:14" ht="12.75">
      <c r="I1595" s="2"/>
      <c r="J1595" s="2"/>
      <c r="K1595" s="2"/>
      <c r="L1595" s="2"/>
      <c r="M1595" s="2"/>
      <c r="N1595" s="2"/>
    </row>
    <row r="1596" spans="9:14" ht="12.75">
      <c r="I1596" s="2"/>
      <c r="J1596" s="2"/>
      <c r="K1596" s="2"/>
      <c r="L1596" s="2"/>
      <c r="M1596" s="2"/>
      <c r="N1596" s="2"/>
    </row>
    <row r="1597" spans="9:14" ht="12.75">
      <c r="I1597" s="2"/>
      <c r="J1597" s="2"/>
      <c r="K1597" s="2"/>
      <c r="L1597" s="2"/>
      <c r="M1597" s="2"/>
      <c r="N1597" s="2"/>
    </row>
    <row r="1598" spans="9:14" ht="12.75">
      <c r="I1598" s="2"/>
      <c r="J1598" s="2"/>
      <c r="K1598" s="2"/>
      <c r="L1598" s="2"/>
      <c r="M1598" s="2"/>
      <c r="N1598" s="2"/>
    </row>
    <row r="1599" spans="9:14" ht="12.75">
      <c r="I1599" s="2"/>
      <c r="J1599" s="2"/>
      <c r="K1599" s="2"/>
      <c r="L1599" s="2"/>
      <c r="M1599" s="2"/>
      <c r="N1599" s="2"/>
    </row>
    <row r="1600" spans="9:14" ht="12.75">
      <c r="I1600" s="2"/>
      <c r="J1600" s="2"/>
      <c r="K1600" s="2"/>
      <c r="L1600" s="2"/>
      <c r="M1600" s="2"/>
      <c r="N1600" s="2"/>
    </row>
    <row r="1601" spans="9:14" ht="12.75">
      <c r="I1601" s="2"/>
      <c r="J1601" s="2"/>
      <c r="K1601" s="2"/>
      <c r="L1601" s="2"/>
      <c r="M1601" s="2"/>
      <c r="N1601" s="2"/>
    </row>
    <row r="1602" spans="9:14" ht="12.75">
      <c r="I1602" s="2"/>
      <c r="J1602" s="2"/>
      <c r="K1602" s="2"/>
      <c r="L1602" s="2"/>
      <c r="M1602" s="2"/>
      <c r="N1602" s="2"/>
    </row>
    <row r="1603" spans="9:14" ht="12.75">
      <c r="I1603" s="2"/>
      <c r="J1603" s="2"/>
      <c r="K1603" s="2"/>
      <c r="L1603" s="2"/>
      <c r="M1603" s="2"/>
      <c r="N1603" s="2"/>
    </row>
    <row r="1604" spans="9:14" ht="12.75">
      <c r="I1604" s="2"/>
      <c r="J1604" s="2"/>
      <c r="K1604" s="2"/>
      <c r="L1604" s="2"/>
      <c r="M1604" s="2"/>
      <c r="N1604" s="2"/>
    </row>
    <row r="1605" spans="9:14" ht="12.75">
      <c r="I1605" s="2"/>
      <c r="J1605" s="2"/>
      <c r="K1605" s="2"/>
      <c r="L1605" s="2"/>
      <c r="M1605" s="2"/>
      <c r="N1605" s="2"/>
    </row>
    <row r="1606" spans="9:14" ht="12.75">
      <c r="I1606" s="2"/>
      <c r="J1606" s="2"/>
      <c r="K1606" s="2"/>
      <c r="L1606" s="2"/>
      <c r="M1606" s="2"/>
      <c r="N1606" s="2"/>
    </row>
    <row r="1607" spans="9:14" ht="12.75">
      <c r="I1607" s="2"/>
      <c r="J1607" s="2"/>
      <c r="K1607" s="2"/>
      <c r="L1607" s="2"/>
      <c r="M1607" s="2"/>
      <c r="N1607" s="2"/>
    </row>
    <row r="1608" spans="9:14" ht="12.75">
      <c r="I1608" s="2"/>
      <c r="J1608" s="2"/>
      <c r="K1608" s="2"/>
      <c r="L1608" s="2"/>
      <c r="M1608" s="2"/>
      <c r="N1608" s="2"/>
    </row>
    <row r="1609" spans="9:14" ht="12.75">
      <c r="I1609" s="2"/>
      <c r="J1609" s="2"/>
      <c r="K1609" s="2"/>
      <c r="L1609" s="2"/>
      <c r="M1609" s="2"/>
      <c r="N1609" s="2"/>
    </row>
    <row r="1610" spans="9:14" ht="12.75">
      <c r="I1610" s="2"/>
      <c r="J1610" s="2"/>
      <c r="K1610" s="2"/>
      <c r="L1610" s="2"/>
      <c r="M1610" s="2"/>
      <c r="N1610" s="2"/>
    </row>
    <row r="1611" spans="9:14" ht="12.75">
      <c r="I1611" s="2"/>
      <c r="J1611" s="2"/>
      <c r="K1611" s="2"/>
      <c r="L1611" s="2"/>
      <c r="M1611" s="2"/>
      <c r="N1611" s="2"/>
    </row>
    <row r="1612" spans="9:14" ht="12.75">
      <c r="I1612" s="2"/>
      <c r="J1612" s="2"/>
      <c r="K1612" s="2"/>
      <c r="L1612" s="2"/>
      <c r="M1612" s="2"/>
      <c r="N1612" s="2"/>
    </row>
    <row r="1613" spans="9:14" ht="12.75">
      <c r="I1613" s="2"/>
      <c r="J1613" s="2"/>
      <c r="K1613" s="2"/>
      <c r="L1613" s="2"/>
      <c r="M1613" s="2"/>
      <c r="N1613" s="2"/>
    </row>
    <row r="1614" spans="9:14" ht="12.75">
      <c r="I1614" s="2"/>
      <c r="J1614" s="2"/>
      <c r="K1614" s="2"/>
      <c r="L1614" s="2"/>
      <c r="M1614" s="2"/>
      <c r="N1614" s="2"/>
    </row>
    <row r="1615" spans="9:14" ht="12.75">
      <c r="I1615" s="2"/>
      <c r="J1615" s="2"/>
      <c r="K1615" s="2"/>
      <c r="L1615" s="2"/>
      <c r="M1615" s="2"/>
      <c r="N1615" s="2"/>
    </row>
    <row r="1616" spans="9:14" ht="12.75">
      <c r="I1616" s="2"/>
      <c r="J1616" s="2"/>
      <c r="K1616" s="2"/>
      <c r="L1616" s="2"/>
      <c r="M1616" s="2"/>
      <c r="N1616" s="2"/>
    </row>
    <row r="1617" spans="9:14" ht="12.75">
      <c r="I1617" s="2"/>
      <c r="J1617" s="2"/>
      <c r="K1617" s="2"/>
      <c r="L1617" s="2"/>
      <c r="M1617" s="2"/>
      <c r="N1617" s="2"/>
    </row>
    <row r="1618" spans="9:14" ht="12.75">
      <c r="I1618" s="2"/>
      <c r="J1618" s="2"/>
      <c r="K1618" s="2"/>
      <c r="L1618" s="2"/>
      <c r="M1618" s="2"/>
      <c r="N1618" s="2"/>
    </row>
    <row r="1619" spans="9:14" ht="12.75">
      <c r="I1619" s="2"/>
      <c r="J1619" s="2"/>
      <c r="K1619" s="2"/>
      <c r="L1619" s="2"/>
      <c r="M1619" s="2"/>
      <c r="N1619" s="2"/>
    </row>
    <row r="1620" spans="9:14" ht="12.75">
      <c r="I1620" s="2"/>
      <c r="J1620" s="2"/>
      <c r="K1620" s="2"/>
      <c r="L1620" s="2"/>
      <c r="M1620" s="2"/>
      <c r="N1620" s="2"/>
    </row>
    <row r="1621" spans="9:14" ht="12.75">
      <c r="I1621" s="2"/>
      <c r="J1621" s="2"/>
      <c r="K1621" s="2"/>
      <c r="L1621" s="2"/>
      <c r="M1621" s="2"/>
      <c r="N1621" s="2"/>
    </row>
    <row r="1622" spans="9:14" ht="12.75">
      <c r="I1622" s="2"/>
      <c r="J1622" s="2"/>
      <c r="K1622" s="2"/>
      <c r="L1622" s="2"/>
      <c r="M1622" s="2"/>
      <c r="N1622" s="2"/>
    </row>
    <row r="1623" spans="9:14" ht="12.75">
      <c r="I1623" s="2"/>
      <c r="J1623" s="2"/>
      <c r="K1623" s="2"/>
      <c r="L1623" s="2"/>
      <c r="M1623" s="2"/>
      <c r="N1623" s="2"/>
    </row>
    <row r="1624" spans="9:14" ht="12.75">
      <c r="I1624" s="2"/>
      <c r="J1624" s="2"/>
      <c r="K1624" s="2"/>
      <c r="L1624" s="2"/>
      <c r="M1624" s="2"/>
      <c r="N1624" s="2"/>
    </row>
    <row r="1625" spans="9:14" ht="12.75">
      <c r="I1625" s="2"/>
      <c r="J1625" s="2"/>
      <c r="K1625" s="2"/>
      <c r="L1625" s="2"/>
      <c r="M1625" s="2"/>
      <c r="N1625" s="2"/>
    </row>
    <row r="1626" spans="9:14" ht="12.75">
      <c r="I1626" s="2"/>
      <c r="J1626" s="2"/>
      <c r="K1626" s="2"/>
      <c r="L1626" s="2"/>
      <c r="M1626" s="2"/>
      <c r="N1626" s="2"/>
    </row>
    <row r="1627" spans="9:14" ht="12.75">
      <c r="I1627" s="2"/>
      <c r="J1627" s="2"/>
      <c r="K1627" s="2"/>
      <c r="L1627" s="2"/>
      <c r="M1627" s="2"/>
      <c r="N1627" s="2"/>
    </row>
    <row r="1628" spans="9:14" ht="12.75">
      <c r="I1628" s="2"/>
      <c r="J1628" s="2"/>
      <c r="K1628" s="2"/>
      <c r="L1628" s="2"/>
      <c r="M1628" s="2"/>
      <c r="N1628" s="2"/>
    </row>
    <row r="1629" spans="9:14" ht="12.75">
      <c r="I1629" s="2"/>
      <c r="J1629" s="2"/>
      <c r="K1629" s="2"/>
      <c r="L1629" s="2"/>
      <c r="M1629" s="2"/>
      <c r="N1629" s="2"/>
    </row>
    <row r="1630" spans="9:14" ht="12.75">
      <c r="I1630" s="2"/>
      <c r="J1630" s="2"/>
      <c r="K1630" s="2"/>
      <c r="L1630" s="2"/>
      <c r="M1630" s="2"/>
      <c r="N1630" s="2"/>
    </row>
    <row r="1631" spans="9:14" ht="12.75">
      <c r="I1631" s="2"/>
      <c r="J1631" s="2"/>
      <c r="K1631" s="2"/>
      <c r="L1631" s="2"/>
      <c r="M1631" s="2"/>
      <c r="N1631" s="2"/>
    </row>
    <row r="1632" spans="9:14" ht="12.75">
      <c r="I1632" s="2"/>
      <c r="J1632" s="2"/>
      <c r="K1632" s="2"/>
      <c r="L1632" s="2"/>
      <c r="M1632" s="2"/>
      <c r="N1632" s="2"/>
    </row>
    <row r="1633" spans="9:14" ht="12.75">
      <c r="I1633" s="2"/>
      <c r="J1633" s="2"/>
      <c r="K1633" s="2"/>
      <c r="L1633" s="2"/>
      <c r="M1633" s="2"/>
      <c r="N1633" s="2"/>
    </row>
    <row r="1634" spans="9:14" ht="12.75">
      <c r="I1634" s="2"/>
      <c r="J1634" s="2"/>
      <c r="K1634" s="2"/>
      <c r="L1634" s="2"/>
      <c r="M1634" s="2"/>
      <c r="N1634" s="2"/>
    </row>
    <row r="1635" spans="9:14" ht="12.75">
      <c r="I1635" s="2"/>
      <c r="J1635" s="2"/>
      <c r="K1635" s="2"/>
      <c r="L1635" s="2"/>
      <c r="M1635" s="2"/>
      <c r="N1635" s="2"/>
    </row>
    <row r="1636" spans="9:14" ht="12.75">
      <c r="I1636" s="2"/>
      <c r="J1636" s="2"/>
      <c r="K1636" s="2"/>
      <c r="L1636" s="2"/>
      <c r="M1636" s="2"/>
      <c r="N1636" s="2"/>
    </row>
    <row r="1637" spans="9:14" ht="12.75">
      <c r="I1637" s="2"/>
      <c r="J1637" s="2"/>
      <c r="K1637" s="2"/>
      <c r="L1637" s="2"/>
      <c r="M1637" s="2"/>
      <c r="N1637" s="2"/>
    </row>
    <row r="1638" spans="9:14" ht="12.75">
      <c r="I1638" s="2"/>
      <c r="J1638" s="2"/>
      <c r="K1638" s="2"/>
      <c r="L1638" s="2"/>
      <c r="M1638" s="2"/>
      <c r="N1638" s="2"/>
    </row>
    <row r="1639" spans="9:14" ht="12.75">
      <c r="I1639" s="2"/>
      <c r="J1639" s="2"/>
      <c r="K1639" s="2"/>
      <c r="L1639" s="2"/>
      <c r="M1639" s="2"/>
      <c r="N1639" s="2"/>
    </row>
    <row r="1640" spans="9:14" ht="12.75">
      <c r="I1640" s="2"/>
      <c r="J1640" s="2"/>
      <c r="K1640" s="2"/>
      <c r="L1640" s="2"/>
      <c r="M1640" s="2"/>
      <c r="N1640" s="2"/>
    </row>
    <row r="1641" spans="9:14" ht="12.75">
      <c r="I1641" s="2"/>
      <c r="J1641" s="2"/>
      <c r="K1641" s="2"/>
      <c r="L1641" s="2"/>
      <c r="M1641" s="2"/>
      <c r="N1641" s="2"/>
    </row>
    <row r="1642" spans="9:14" ht="12.75">
      <c r="I1642" s="2"/>
      <c r="J1642" s="2"/>
      <c r="K1642" s="2"/>
      <c r="L1642" s="2"/>
      <c r="M1642" s="2"/>
      <c r="N1642" s="2"/>
    </row>
    <row r="1643" spans="9:14" ht="12.75">
      <c r="I1643" s="2"/>
      <c r="J1643" s="2"/>
      <c r="K1643" s="2"/>
      <c r="L1643" s="2"/>
      <c r="M1643" s="2"/>
      <c r="N1643" s="2"/>
    </row>
    <row r="1644" spans="9:14" ht="12.75">
      <c r="I1644" s="2"/>
      <c r="J1644" s="2"/>
      <c r="K1644" s="2"/>
      <c r="L1644" s="2"/>
      <c r="M1644" s="2"/>
      <c r="N1644" s="2"/>
    </row>
    <row r="1645" spans="9:14" ht="12.75">
      <c r="I1645" s="2"/>
      <c r="J1645" s="2"/>
      <c r="K1645" s="2"/>
      <c r="L1645" s="2"/>
      <c r="M1645" s="2"/>
      <c r="N1645" s="2"/>
    </row>
    <row r="1646" spans="9:14" ht="12.75">
      <c r="I1646" s="2"/>
      <c r="J1646" s="2"/>
      <c r="K1646" s="2"/>
      <c r="L1646" s="2"/>
      <c r="M1646" s="2"/>
      <c r="N1646" s="2"/>
    </row>
    <row r="1647" spans="9:14" ht="12.75">
      <c r="I1647" s="2"/>
      <c r="J1647" s="2"/>
      <c r="K1647" s="2"/>
      <c r="L1647" s="2"/>
      <c r="M1647" s="2"/>
      <c r="N1647" s="2"/>
    </row>
    <row r="1648" spans="9:14" ht="12.75">
      <c r="I1648" s="2"/>
      <c r="J1648" s="2"/>
      <c r="K1648" s="2"/>
      <c r="L1648" s="2"/>
      <c r="M1648" s="2"/>
      <c r="N1648" s="2"/>
    </row>
    <row r="1649" spans="9:14" ht="12.75">
      <c r="I1649" s="2"/>
      <c r="J1649" s="2"/>
      <c r="K1649" s="2"/>
      <c r="L1649" s="2"/>
      <c r="M1649" s="2"/>
      <c r="N1649" s="2"/>
    </row>
    <row r="1650" spans="9:14" ht="12.75">
      <c r="I1650" s="2"/>
      <c r="J1650" s="2"/>
      <c r="K1650" s="2"/>
      <c r="L1650" s="2"/>
      <c r="M1650" s="2"/>
      <c r="N1650" s="2"/>
    </row>
    <row r="1651" spans="9:14" ht="12.75">
      <c r="I1651" s="2"/>
      <c r="J1651" s="2"/>
      <c r="K1651" s="2"/>
      <c r="L1651" s="2"/>
      <c r="M1651" s="2"/>
      <c r="N1651" s="2"/>
    </row>
    <row r="1652" spans="9:14" ht="12.75">
      <c r="I1652" s="2"/>
      <c r="J1652" s="2"/>
      <c r="K1652" s="2"/>
      <c r="L1652" s="2"/>
      <c r="M1652" s="2"/>
      <c r="N1652" s="2"/>
    </row>
    <row r="1653" spans="9:14" ht="12.75">
      <c r="I1653" s="2"/>
      <c r="J1653" s="2"/>
      <c r="K1653" s="2"/>
      <c r="L1653" s="2"/>
      <c r="M1653" s="2"/>
      <c r="N1653" s="2"/>
    </row>
    <row r="1654" spans="9:14" ht="12.75">
      <c r="I1654" s="2"/>
      <c r="J1654" s="2"/>
      <c r="K1654" s="2"/>
      <c r="L1654" s="2"/>
      <c r="M1654" s="2"/>
      <c r="N1654" s="2"/>
    </row>
    <row r="1655" spans="9:14" ht="12.75">
      <c r="I1655" s="2"/>
      <c r="J1655" s="2"/>
      <c r="K1655" s="2"/>
      <c r="L1655" s="2"/>
      <c r="M1655" s="2"/>
      <c r="N1655" s="2"/>
    </row>
    <row r="1656" spans="9:14" ht="12.75">
      <c r="I1656" s="2"/>
      <c r="J1656" s="2"/>
      <c r="K1656" s="2"/>
      <c r="L1656" s="2"/>
      <c r="M1656" s="2"/>
      <c r="N1656" s="2"/>
    </row>
    <row r="1657" spans="9:14" ht="12.75">
      <c r="I1657" s="2"/>
      <c r="J1657" s="2"/>
      <c r="K1657" s="2"/>
      <c r="L1657" s="2"/>
      <c r="M1657" s="2"/>
      <c r="N1657" s="2"/>
    </row>
    <row r="1658" spans="9:14" ht="12.75">
      <c r="I1658" s="2"/>
      <c r="J1658" s="2"/>
      <c r="K1658" s="2"/>
      <c r="L1658" s="2"/>
      <c r="M1658" s="2"/>
      <c r="N1658" s="2"/>
    </row>
    <row r="1659" spans="9:14" ht="12.75">
      <c r="I1659" s="2"/>
      <c r="J1659" s="2"/>
      <c r="K1659" s="2"/>
      <c r="L1659" s="2"/>
      <c r="M1659" s="2"/>
      <c r="N1659" s="2"/>
    </row>
    <row r="1660" spans="9:14" ht="12.75">
      <c r="I1660" s="2"/>
      <c r="J1660" s="2"/>
      <c r="K1660" s="2"/>
      <c r="L1660" s="2"/>
      <c r="M1660" s="2"/>
      <c r="N1660" s="2"/>
    </row>
    <row r="1661" spans="9:14" ht="12.75">
      <c r="I1661" s="2"/>
      <c r="J1661" s="2"/>
      <c r="K1661" s="2"/>
      <c r="L1661" s="2"/>
      <c r="M1661" s="2"/>
      <c r="N1661" s="2"/>
    </row>
    <row r="1662" spans="9:14" ht="12.75">
      <c r="I1662" s="2"/>
      <c r="J1662" s="2"/>
      <c r="K1662" s="2"/>
      <c r="L1662" s="2"/>
      <c r="M1662" s="2"/>
      <c r="N1662" s="2"/>
    </row>
    <row r="1663" spans="9:14" ht="12.75">
      <c r="I1663" s="2"/>
      <c r="J1663" s="2"/>
      <c r="K1663" s="2"/>
      <c r="L1663" s="2"/>
      <c r="M1663" s="2"/>
      <c r="N1663" s="2"/>
    </row>
    <row r="1664" spans="9:14" ht="12.75">
      <c r="I1664" s="2"/>
      <c r="J1664" s="2"/>
      <c r="K1664" s="2"/>
      <c r="L1664" s="2"/>
      <c r="M1664" s="2"/>
      <c r="N1664" s="2"/>
    </row>
    <row r="1665" spans="9:14" ht="12.75">
      <c r="I1665" s="2"/>
      <c r="J1665" s="2"/>
      <c r="K1665" s="2"/>
      <c r="L1665" s="2"/>
      <c r="M1665" s="2"/>
      <c r="N1665" s="2"/>
    </row>
    <row r="1666" spans="9:14" ht="12.75">
      <c r="I1666" s="2"/>
      <c r="J1666" s="2"/>
      <c r="K1666" s="2"/>
      <c r="L1666" s="2"/>
      <c r="M1666" s="2"/>
      <c r="N1666" s="2"/>
    </row>
    <row r="1667" spans="9:14" ht="12.75">
      <c r="I1667" s="2"/>
      <c r="J1667" s="2"/>
      <c r="K1667" s="2"/>
      <c r="L1667" s="2"/>
      <c r="M1667" s="2"/>
      <c r="N1667" s="2"/>
    </row>
    <row r="1668" spans="9:14" ht="12.75">
      <c r="I1668" s="2"/>
      <c r="J1668" s="2"/>
      <c r="K1668" s="2"/>
      <c r="L1668" s="2"/>
      <c r="M1668" s="2"/>
      <c r="N1668" s="2"/>
    </row>
    <row r="1669" spans="9:14" ht="12.75">
      <c r="I1669" s="2"/>
      <c r="J1669" s="2"/>
      <c r="K1669" s="2"/>
      <c r="L1669" s="2"/>
      <c r="M1669" s="2"/>
      <c r="N1669" s="2"/>
    </row>
    <row r="1670" spans="9:14" ht="12.75">
      <c r="I1670" s="2"/>
      <c r="J1670" s="2"/>
      <c r="K1670" s="2"/>
      <c r="L1670" s="2"/>
      <c r="M1670" s="2"/>
      <c r="N1670" s="2"/>
    </row>
    <row r="1671" spans="9:14" ht="12.75">
      <c r="I1671" s="2"/>
      <c r="J1671" s="2"/>
      <c r="K1671" s="2"/>
      <c r="L1671" s="2"/>
      <c r="M1671" s="2"/>
      <c r="N1671" s="2"/>
    </row>
    <row r="1672" spans="9:14" ht="12.75">
      <c r="I1672" s="2"/>
      <c r="J1672" s="2"/>
      <c r="K1672" s="2"/>
      <c r="L1672" s="2"/>
      <c r="M1672" s="2"/>
      <c r="N1672" s="2"/>
    </row>
    <row r="1673" spans="9:14" ht="12.75">
      <c r="I1673" s="2"/>
      <c r="J1673" s="2"/>
      <c r="K1673" s="2"/>
      <c r="L1673" s="2"/>
      <c r="M1673" s="2"/>
      <c r="N1673" s="2"/>
    </row>
    <row r="1674" spans="9:14" ht="12.75">
      <c r="I1674" s="2"/>
      <c r="J1674" s="2"/>
      <c r="K1674" s="2"/>
      <c r="L1674" s="2"/>
      <c r="M1674" s="2"/>
      <c r="N1674" s="2"/>
    </row>
    <row r="1675" spans="9:14" ht="12.75">
      <c r="I1675" s="2"/>
      <c r="J1675" s="2"/>
      <c r="K1675" s="2"/>
      <c r="L1675" s="2"/>
      <c r="M1675" s="2"/>
      <c r="N1675" s="2"/>
    </row>
    <row r="1676" spans="9:14" ht="12.75">
      <c r="I1676" s="2"/>
      <c r="J1676" s="2"/>
      <c r="K1676" s="2"/>
      <c r="L1676" s="2"/>
      <c r="M1676" s="2"/>
      <c r="N1676" s="2"/>
    </row>
    <row r="1677" spans="9:14" ht="12.75">
      <c r="I1677" s="2"/>
      <c r="J1677" s="2"/>
      <c r="K1677" s="2"/>
      <c r="L1677" s="2"/>
      <c r="M1677" s="2"/>
      <c r="N1677" s="2"/>
    </row>
    <row r="1678" spans="9:14" ht="12.75">
      <c r="I1678" s="2"/>
      <c r="J1678" s="2"/>
      <c r="K1678" s="2"/>
      <c r="L1678" s="2"/>
      <c r="M1678" s="2"/>
      <c r="N1678" s="2"/>
    </row>
    <row r="1679" spans="9:14" ht="12.75">
      <c r="I1679" s="2"/>
      <c r="J1679" s="2"/>
      <c r="K1679" s="2"/>
      <c r="L1679" s="2"/>
      <c r="M1679" s="2"/>
      <c r="N1679" s="2"/>
    </row>
    <row r="1680" spans="9:14" ht="12.75">
      <c r="I1680" s="2"/>
      <c r="J1680" s="2"/>
      <c r="K1680" s="2"/>
      <c r="L1680" s="2"/>
      <c r="M1680" s="2"/>
      <c r="N1680" s="2"/>
    </row>
    <row r="1681" spans="9:14" ht="12.75">
      <c r="I1681" s="2"/>
      <c r="J1681" s="2"/>
      <c r="K1681" s="2"/>
      <c r="L1681" s="2"/>
      <c r="M1681" s="2"/>
      <c r="N1681" s="2"/>
    </row>
    <row r="1682" spans="9:14" ht="12.75">
      <c r="I1682" s="2"/>
      <c r="J1682" s="2"/>
      <c r="K1682" s="2"/>
      <c r="L1682" s="2"/>
      <c r="M1682" s="2"/>
      <c r="N1682" s="2"/>
    </row>
    <row r="1683" spans="9:14" ht="12.75">
      <c r="I1683" s="2"/>
      <c r="J1683" s="2"/>
      <c r="K1683" s="2"/>
      <c r="L1683" s="2"/>
      <c r="M1683" s="2"/>
      <c r="N1683" s="2"/>
    </row>
    <row r="1684" spans="9:14" ht="12.75">
      <c r="I1684" s="2"/>
      <c r="J1684" s="2"/>
      <c r="K1684" s="2"/>
      <c r="L1684" s="2"/>
      <c r="M1684" s="2"/>
      <c r="N1684" s="2"/>
    </row>
    <row r="1685" spans="9:14" ht="12.75">
      <c r="I1685" s="2"/>
      <c r="J1685" s="2"/>
      <c r="K1685" s="2"/>
      <c r="L1685" s="2"/>
      <c r="M1685" s="2"/>
      <c r="N1685" s="2"/>
    </row>
    <row r="1686" spans="9:14" ht="12.75">
      <c r="I1686" s="2"/>
      <c r="J1686" s="2"/>
      <c r="K1686" s="2"/>
      <c r="L1686" s="2"/>
      <c r="M1686" s="2"/>
      <c r="N1686" s="2"/>
    </row>
    <row r="1687" spans="9:14" ht="12.75">
      <c r="I1687" s="2"/>
      <c r="J1687" s="2"/>
      <c r="K1687" s="2"/>
      <c r="L1687" s="2"/>
      <c r="M1687" s="2"/>
      <c r="N1687" s="2"/>
    </row>
    <row r="1688" spans="9:14" ht="12.75">
      <c r="I1688" s="2"/>
      <c r="J1688" s="2"/>
      <c r="K1688" s="2"/>
      <c r="L1688" s="2"/>
      <c r="M1688" s="2"/>
      <c r="N1688" s="2"/>
    </row>
    <row r="1689" spans="9:14" ht="12.75">
      <c r="I1689" s="2"/>
      <c r="J1689" s="2"/>
      <c r="K1689" s="2"/>
      <c r="L1689" s="2"/>
      <c r="M1689" s="2"/>
      <c r="N1689" s="2"/>
    </row>
    <row r="1690" spans="9:14" ht="12.75">
      <c r="I1690" s="2"/>
      <c r="J1690" s="2"/>
      <c r="K1690" s="2"/>
      <c r="L1690" s="2"/>
      <c r="M1690" s="2"/>
      <c r="N1690" s="2"/>
    </row>
    <row r="1691" spans="9:14" ht="12.75">
      <c r="I1691" s="2"/>
      <c r="J1691" s="2"/>
      <c r="K1691" s="2"/>
      <c r="L1691" s="2"/>
      <c r="M1691" s="2"/>
      <c r="N1691" s="2"/>
    </row>
    <row r="1692" spans="9:14" ht="12.75">
      <c r="I1692" s="2"/>
      <c r="J1692" s="2"/>
      <c r="K1692" s="2"/>
      <c r="L1692" s="2"/>
      <c r="M1692" s="2"/>
      <c r="N1692" s="2"/>
    </row>
    <row r="1693" spans="9:14" ht="12.75">
      <c r="I1693" s="2"/>
      <c r="J1693" s="2"/>
      <c r="K1693" s="2"/>
      <c r="L1693" s="2"/>
      <c r="M1693" s="2"/>
      <c r="N1693" s="2"/>
    </row>
    <row r="1694" spans="9:14" ht="12.75">
      <c r="I1694" s="2"/>
      <c r="J1694" s="2"/>
      <c r="K1694" s="2"/>
      <c r="L1694" s="2"/>
      <c r="M1694" s="2"/>
      <c r="N1694" s="2"/>
    </row>
    <row r="1695" spans="9:14" ht="12.75">
      <c r="I1695" s="2"/>
      <c r="J1695" s="2"/>
      <c r="K1695" s="2"/>
      <c r="L1695" s="2"/>
      <c r="M1695" s="2"/>
      <c r="N1695" s="2"/>
    </row>
    <row r="1696" spans="9:14" ht="12.75">
      <c r="I1696" s="2"/>
      <c r="J1696" s="2"/>
      <c r="K1696" s="2"/>
      <c r="L1696" s="2"/>
      <c r="M1696" s="2"/>
      <c r="N1696" s="2"/>
    </row>
    <row r="1697" spans="9:14" ht="12.75">
      <c r="I1697" s="2"/>
      <c r="J1697" s="2"/>
      <c r="K1697" s="2"/>
      <c r="L1697" s="2"/>
      <c r="M1697" s="2"/>
      <c r="N1697" s="2"/>
    </row>
    <row r="1698" spans="9:14" ht="12.75">
      <c r="I1698" s="2"/>
      <c r="J1698" s="2"/>
      <c r="K1698" s="2"/>
      <c r="L1698" s="2"/>
      <c r="M1698" s="2"/>
      <c r="N1698" s="2"/>
    </row>
    <row r="1699" spans="9:14" ht="12.75">
      <c r="I1699" s="2"/>
      <c r="J1699" s="2"/>
      <c r="K1699" s="2"/>
      <c r="L1699" s="2"/>
      <c r="M1699" s="2"/>
      <c r="N1699" s="2"/>
    </row>
    <row r="1700" spans="9:14" ht="12.75">
      <c r="I1700" s="2"/>
      <c r="J1700" s="2"/>
      <c r="K1700" s="2"/>
      <c r="L1700" s="2"/>
      <c r="M1700" s="2"/>
      <c r="N1700" s="2"/>
    </row>
    <row r="1701" spans="9:14" ht="12.75">
      <c r="I1701" s="2"/>
      <c r="J1701" s="2"/>
      <c r="K1701" s="2"/>
      <c r="L1701" s="2"/>
      <c r="M1701" s="2"/>
      <c r="N1701" s="2"/>
    </row>
    <row r="1702" spans="9:14" ht="12.75">
      <c r="I1702" s="2"/>
      <c r="J1702" s="2"/>
      <c r="K1702" s="2"/>
      <c r="L1702" s="2"/>
      <c r="M1702" s="2"/>
      <c r="N1702" s="2"/>
    </row>
    <row r="1703" spans="9:14" ht="12.75">
      <c r="I1703" s="2"/>
      <c r="J1703" s="2"/>
      <c r="K1703" s="2"/>
      <c r="L1703" s="2"/>
      <c r="M1703" s="2"/>
      <c r="N1703" s="2"/>
    </row>
    <row r="1704" spans="9:14" ht="12.75">
      <c r="I1704" s="2"/>
      <c r="J1704" s="2"/>
      <c r="K1704" s="2"/>
      <c r="L1704" s="2"/>
      <c r="M1704" s="2"/>
      <c r="N1704" s="2"/>
    </row>
    <row r="1705" spans="9:14" ht="12.75">
      <c r="I1705" s="2"/>
      <c r="J1705" s="2"/>
      <c r="K1705" s="2"/>
      <c r="L1705" s="2"/>
      <c r="M1705" s="2"/>
      <c r="N1705" s="2"/>
    </row>
    <row r="1706" spans="9:14" ht="12.75">
      <c r="I1706" s="2"/>
      <c r="J1706" s="2"/>
      <c r="K1706" s="2"/>
      <c r="L1706" s="2"/>
      <c r="M1706" s="2"/>
      <c r="N1706" s="2"/>
    </row>
    <row r="1707" spans="9:14" ht="12.75">
      <c r="I1707" s="2"/>
      <c r="J1707" s="2"/>
      <c r="K1707" s="2"/>
      <c r="L1707" s="2"/>
      <c r="M1707" s="2"/>
      <c r="N1707" s="2"/>
    </row>
    <row r="1708" spans="9:14" ht="12.75">
      <c r="I1708" s="2"/>
      <c r="J1708" s="2"/>
      <c r="K1708" s="2"/>
      <c r="L1708" s="2"/>
      <c r="M1708" s="2"/>
      <c r="N1708" s="2"/>
    </row>
    <row r="1709" spans="9:14" ht="12.75">
      <c r="I1709" s="2"/>
      <c r="J1709" s="2"/>
      <c r="K1709" s="2"/>
      <c r="L1709" s="2"/>
      <c r="M1709" s="2"/>
      <c r="N1709" s="2"/>
    </row>
    <row r="1710" spans="9:14" ht="12.75">
      <c r="I1710" s="2"/>
      <c r="J1710" s="2"/>
      <c r="K1710" s="2"/>
      <c r="L1710" s="2"/>
      <c r="M1710" s="2"/>
      <c r="N1710" s="2"/>
    </row>
    <row r="1711" spans="9:14" ht="12.75">
      <c r="I1711" s="2"/>
      <c r="J1711" s="2"/>
      <c r="K1711" s="2"/>
      <c r="L1711" s="2"/>
      <c r="M1711" s="2"/>
      <c r="N1711" s="2"/>
    </row>
    <row r="1712" spans="9:14" ht="12.75">
      <c r="I1712" s="2"/>
      <c r="J1712" s="2"/>
      <c r="K1712" s="2"/>
      <c r="L1712" s="2"/>
      <c r="M1712" s="2"/>
      <c r="N1712" s="2"/>
    </row>
    <row r="1713" spans="9:14" ht="12.75">
      <c r="I1713" s="2"/>
      <c r="J1713" s="2"/>
      <c r="K1713" s="2"/>
      <c r="L1713" s="2"/>
      <c r="M1713" s="2"/>
      <c r="N1713" s="2"/>
    </row>
    <row r="1714" spans="9:14" ht="12.75">
      <c r="I1714" s="2"/>
      <c r="J1714" s="2"/>
      <c r="K1714" s="2"/>
      <c r="L1714" s="2"/>
      <c r="M1714" s="2"/>
      <c r="N1714" s="2"/>
    </row>
    <row r="1715" spans="9:14" ht="12.75">
      <c r="I1715" s="2"/>
      <c r="J1715" s="2"/>
      <c r="K1715" s="2"/>
      <c r="L1715" s="2"/>
      <c r="M1715" s="2"/>
      <c r="N1715" s="2"/>
    </row>
    <row r="1716" spans="9:14" ht="12.75">
      <c r="I1716" s="2"/>
      <c r="J1716" s="2"/>
      <c r="K1716" s="2"/>
      <c r="L1716" s="2"/>
      <c r="M1716" s="2"/>
      <c r="N1716" s="2"/>
    </row>
    <row r="1717" spans="9:14" ht="12.75">
      <c r="I1717" s="2"/>
      <c r="J1717" s="2"/>
      <c r="K1717" s="2"/>
      <c r="L1717" s="2"/>
      <c r="M1717" s="2"/>
      <c r="N1717" s="2"/>
    </row>
    <row r="1718" spans="9:14" ht="12.75">
      <c r="I1718" s="2"/>
      <c r="J1718" s="2"/>
      <c r="K1718" s="2"/>
      <c r="L1718" s="2"/>
      <c r="M1718" s="2"/>
      <c r="N1718" s="2"/>
    </row>
    <row r="1719" spans="9:14" ht="12.75">
      <c r="I1719" s="2"/>
      <c r="J1719" s="2"/>
      <c r="K1719" s="2"/>
      <c r="L1719" s="2"/>
      <c r="M1719" s="2"/>
      <c r="N1719" s="2"/>
    </row>
    <row r="1720" spans="9:14" ht="12.75">
      <c r="I1720" s="2"/>
      <c r="J1720" s="2"/>
      <c r="K1720" s="2"/>
      <c r="L1720" s="2"/>
      <c r="M1720" s="2"/>
      <c r="N1720" s="2"/>
    </row>
    <row r="1721" spans="9:14" ht="12.75">
      <c r="I1721" s="2"/>
      <c r="J1721" s="2"/>
      <c r="K1721" s="2"/>
      <c r="L1721" s="2"/>
      <c r="M1721" s="2"/>
      <c r="N1721" s="2"/>
    </row>
    <row r="1722" spans="9:14" ht="12.75">
      <c r="I1722" s="2"/>
      <c r="J1722" s="2"/>
      <c r="K1722" s="2"/>
      <c r="L1722" s="2"/>
      <c r="M1722" s="2"/>
      <c r="N1722" s="2"/>
    </row>
    <row r="1723" spans="9:14" ht="12.75">
      <c r="I1723" s="2"/>
      <c r="J1723" s="2"/>
      <c r="K1723" s="2"/>
      <c r="L1723" s="2"/>
      <c r="M1723" s="2"/>
      <c r="N1723" s="2"/>
    </row>
    <row r="1724" spans="9:14" ht="12.75">
      <c r="I1724" s="2"/>
      <c r="J1724" s="2"/>
      <c r="K1724" s="2"/>
      <c r="L1724" s="2"/>
      <c r="M1724" s="2"/>
      <c r="N1724" s="2"/>
    </row>
    <row r="1725" spans="9:14" ht="12.75">
      <c r="I1725" s="2"/>
      <c r="J1725" s="2"/>
      <c r="K1725" s="2"/>
      <c r="L1725" s="2"/>
      <c r="M1725" s="2"/>
      <c r="N1725" s="2"/>
    </row>
    <row r="1726" spans="9:14" ht="12.75">
      <c r="I1726" s="2"/>
      <c r="J1726" s="2"/>
      <c r="K1726" s="2"/>
      <c r="L1726" s="2"/>
      <c r="M1726" s="2"/>
      <c r="N1726" s="2"/>
    </row>
    <row r="1727" spans="9:14" ht="12.75">
      <c r="I1727" s="2"/>
      <c r="J1727" s="2"/>
      <c r="K1727" s="2"/>
      <c r="L1727" s="2"/>
      <c r="M1727" s="2"/>
      <c r="N1727" s="2"/>
    </row>
    <row r="1728" spans="9:14" ht="12.75">
      <c r="I1728" s="2"/>
      <c r="J1728" s="2"/>
      <c r="K1728" s="2"/>
      <c r="L1728" s="2"/>
      <c r="M1728" s="2"/>
      <c r="N1728" s="2"/>
    </row>
    <row r="1729" spans="9:14" ht="12.75">
      <c r="I1729" s="2"/>
      <c r="J1729" s="2"/>
      <c r="K1729" s="2"/>
      <c r="L1729" s="2"/>
      <c r="M1729" s="2"/>
      <c r="N1729" s="2"/>
    </row>
    <row r="1730" spans="9:14" ht="12.75">
      <c r="I1730" s="2"/>
      <c r="J1730" s="2"/>
      <c r="K1730" s="2"/>
      <c r="L1730" s="2"/>
      <c r="M1730" s="2"/>
      <c r="N1730" s="2"/>
    </row>
    <row r="1731" spans="9:14" ht="12.75">
      <c r="I1731" s="2"/>
      <c r="J1731" s="2"/>
      <c r="K1731" s="2"/>
      <c r="L1731" s="2"/>
      <c r="M1731" s="2"/>
      <c r="N1731" s="2"/>
    </row>
    <row r="1732" spans="9:14" ht="12.75">
      <c r="I1732" s="2"/>
      <c r="J1732" s="2"/>
      <c r="K1732" s="2"/>
      <c r="L1732" s="2"/>
      <c r="M1732" s="2"/>
      <c r="N1732" s="2"/>
    </row>
    <row r="1733" spans="9:14" ht="12.75">
      <c r="I1733" s="2"/>
      <c r="J1733" s="2"/>
      <c r="K1733" s="2"/>
      <c r="L1733" s="2"/>
      <c r="M1733" s="2"/>
      <c r="N1733" s="2"/>
    </row>
    <row r="1734" spans="9:14" ht="12.75">
      <c r="I1734" s="2"/>
      <c r="J1734" s="2"/>
      <c r="K1734" s="2"/>
      <c r="L1734" s="2"/>
      <c r="M1734" s="2"/>
      <c r="N1734" s="2"/>
    </row>
    <row r="1735" spans="9:14" ht="12.75">
      <c r="I1735" s="2"/>
      <c r="J1735" s="2"/>
      <c r="K1735" s="2"/>
      <c r="L1735" s="2"/>
      <c r="M1735" s="2"/>
      <c r="N1735" s="2"/>
    </row>
    <row r="1736" spans="9:14" ht="12.75">
      <c r="I1736" s="2"/>
      <c r="J1736" s="2"/>
      <c r="K1736" s="2"/>
      <c r="L1736" s="2"/>
      <c r="M1736" s="2"/>
      <c r="N1736" s="2"/>
    </row>
    <row r="1737" spans="9:14" ht="12.75">
      <c r="I1737" s="2"/>
      <c r="J1737" s="2"/>
      <c r="K1737" s="2"/>
      <c r="L1737" s="2"/>
      <c r="M1737" s="2"/>
      <c r="N1737" s="2"/>
    </row>
    <row r="1738" spans="9:14" ht="12.75">
      <c r="I1738" s="2"/>
      <c r="J1738" s="2"/>
      <c r="K1738" s="2"/>
      <c r="L1738" s="2"/>
      <c r="M1738" s="2"/>
      <c r="N1738" s="2"/>
    </row>
    <row r="1739" spans="9:14" ht="12.75">
      <c r="I1739" s="2"/>
      <c r="J1739" s="2"/>
      <c r="K1739" s="2"/>
      <c r="L1739" s="2"/>
      <c r="M1739" s="2"/>
      <c r="N1739" s="2"/>
    </row>
    <row r="1740" spans="9:14" ht="12.75">
      <c r="I1740" s="2"/>
      <c r="J1740" s="2"/>
      <c r="K1740" s="2"/>
      <c r="L1740" s="2"/>
      <c r="M1740" s="2"/>
      <c r="N1740" s="2"/>
    </row>
    <row r="1741" spans="9:14" ht="12.75">
      <c r="I1741" s="2"/>
      <c r="J1741" s="2"/>
      <c r="K1741" s="2"/>
      <c r="L1741" s="2"/>
      <c r="M1741" s="2"/>
      <c r="N1741" s="2"/>
    </row>
    <row r="1742" spans="9:14" ht="12.75">
      <c r="I1742" s="2"/>
      <c r="J1742" s="2"/>
      <c r="K1742" s="2"/>
      <c r="L1742" s="2"/>
      <c r="M1742" s="2"/>
      <c r="N1742" s="2"/>
    </row>
    <row r="1743" spans="9:14" ht="12.75">
      <c r="I1743" s="2"/>
      <c r="J1743" s="2"/>
      <c r="K1743" s="2"/>
      <c r="L1743" s="2"/>
      <c r="M1743" s="2"/>
      <c r="N1743" s="2"/>
    </row>
    <row r="1744" spans="9:14" ht="12.75">
      <c r="I1744" s="2"/>
      <c r="J1744" s="2"/>
      <c r="K1744" s="2"/>
      <c r="L1744" s="2"/>
      <c r="M1744" s="2"/>
      <c r="N1744" s="2"/>
    </row>
    <row r="1745" spans="9:14" ht="12.75">
      <c r="I1745" s="2"/>
      <c r="J1745" s="2"/>
      <c r="K1745" s="2"/>
      <c r="L1745" s="2"/>
      <c r="M1745" s="2"/>
      <c r="N1745" s="2"/>
    </row>
    <row r="1746" spans="9:14" ht="12.75">
      <c r="I1746" s="2"/>
      <c r="J1746" s="2"/>
      <c r="K1746" s="2"/>
      <c r="L1746" s="2"/>
      <c r="M1746" s="2"/>
      <c r="N1746" s="2"/>
    </row>
    <row r="1747" spans="9:14" ht="12.75">
      <c r="I1747" s="2"/>
      <c r="J1747" s="2"/>
      <c r="K1747" s="2"/>
      <c r="L1747" s="2"/>
      <c r="M1747" s="2"/>
      <c r="N1747" s="2"/>
    </row>
    <row r="1748" spans="9:14" ht="12.75">
      <c r="I1748" s="2"/>
      <c r="J1748" s="2"/>
      <c r="K1748" s="2"/>
      <c r="L1748" s="2"/>
      <c r="M1748" s="2"/>
      <c r="N1748" s="2"/>
    </row>
    <row r="1749" spans="9:14" ht="12.75">
      <c r="I1749" s="2"/>
      <c r="J1749" s="2"/>
      <c r="K1749" s="2"/>
      <c r="L1749" s="2"/>
      <c r="M1749" s="2"/>
      <c r="N1749" s="2"/>
    </row>
    <row r="1750" spans="9:14" ht="12.75">
      <c r="I1750" s="2"/>
      <c r="J1750" s="2"/>
      <c r="K1750" s="2"/>
      <c r="L1750" s="2"/>
      <c r="M1750" s="2"/>
      <c r="N1750" s="2"/>
    </row>
    <row r="1751" spans="9:14" ht="12.75">
      <c r="I1751" s="2"/>
      <c r="J1751" s="2"/>
      <c r="K1751" s="2"/>
      <c r="L1751" s="2"/>
      <c r="M1751" s="2"/>
      <c r="N1751" s="2"/>
    </row>
    <row r="1752" spans="9:14" ht="12.75">
      <c r="I1752" s="2"/>
      <c r="J1752" s="2"/>
      <c r="K1752" s="2"/>
      <c r="L1752" s="2"/>
      <c r="M1752" s="2"/>
      <c r="N1752" s="2"/>
    </row>
    <row r="1753" spans="9:14" ht="12.75">
      <c r="I1753" s="2"/>
      <c r="J1753" s="2"/>
      <c r="K1753" s="2"/>
      <c r="L1753" s="2"/>
      <c r="M1753" s="2"/>
      <c r="N1753" s="2"/>
    </row>
    <row r="1754" spans="9:14" ht="12.75">
      <c r="I1754" s="2"/>
      <c r="J1754" s="2"/>
      <c r="K1754" s="2"/>
      <c r="L1754" s="2"/>
      <c r="M1754" s="2"/>
      <c r="N1754" s="2"/>
    </row>
    <row r="1755" spans="9:14" ht="12.75">
      <c r="I1755" s="2"/>
      <c r="J1755" s="2"/>
      <c r="K1755" s="2"/>
      <c r="L1755" s="2"/>
      <c r="M1755" s="2"/>
      <c r="N1755" s="2"/>
    </row>
    <row r="1756" spans="9:14" ht="12.75">
      <c r="I1756" s="2"/>
      <c r="J1756" s="2"/>
      <c r="K1756" s="2"/>
      <c r="L1756" s="2"/>
      <c r="M1756" s="2"/>
      <c r="N1756" s="2"/>
    </row>
    <row r="1757" spans="9:14" ht="12.75">
      <c r="I1757" s="2"/>
      <c r="J1757" s="2"/>
      <c r="K1757" s="2"/>
      <c r="L1757" s="2"/>
      <c r="M1757" s="2"/>
      <c r="N1757" s="2"/>
    </row>
    <row r="1758" spans="9:14" ht="12.75">
      <c r="I1758" s="2"/>
      <c r="J1758" s="2"/>
      <c r="K1758" s="2"/>
      <c r="L1758" s="2"/>
      <c r="M1758" s="2"/>
      <c r="N1758" s="2"/>
    </row>
    <row r="1759" spans="9:14" ht="12.75">
      <c r="I1759" s="2"/>
      <c r="J1759" s="2"/>
      <c r="K1759" s="2"/>
      <c r="L1759" s="2"/>
      <c r="M1759" s="2"/>
      <c r="N1759" s="2"/>
    </row>
    <row r="1760" spans="9:14" ht="12.75">
      <c r="I1760" s="2"/>
      <c r="J1760" s="2"/>
      <c r="K1760" s="2"/>
      <c r="L1760" s="2"/>
      <c r="M1760" s="2"/>
      <c r="N1760" s="2"/>
    </row>
    <row r="1761" spans="9:14" ht="12.75">
      <c r="I1761" s="2"/>
      <c r="J1761" s="2"/>
      <c r="K1761" s="2"/>
      <c r="L1761" s="2"/>
      <c r="M1761" s="2"/>
      <c r="N1761" s="2"/>
    </row>
    <row r="1762" spans="9:14" ht="12.75">
      <c r="I1762" s="2"/>
      <c r="J1762" s="2"/>
      <c r="K1762" s="2"/>
      <c r="L1762" s="2"/>
      <c r="M1762" s="2"/>
      <c r="N1762" s="2"/>
    </row>
    <row r="1763" spans="9:14" ht="12.75">
      <c r="I1763" s="2"/>
      <c r="J1763" s="2"/>
      <c r="K1763" s="2"/>
      <c r="L1763" s="2"/>
      <c r="M1763" s="2"/>
      <c r="N1763" s="2"/>
    </row>
    <row r="1764" spans="9:14" ht="12.75">
      <c r="I1764" s="2"/>
      <c r="J1764" s="2"/>
      <c r="K1764" s="2"/>
      <c r="L1764" s="2"/>
      <c r="M1764" s="2"/>
      <c r="N1764" s="2"/>
    </row>
    <row r="1765" spans="9:14" ht="12.75">
      <c r="I1765" s="2"/>
      <c r="J1765" s="2"/>
      <c r="K1765" s="2"/>
      <c r="L1765" s="2"/>
      <c r="M1765" s="2"/>
      <c r="N1765" s="2"/>
    </row>
    <row r="1766" spans="9:14" ht="12.75">
      <c r="I1766" s="2"/>
      <c r="J1766" s="2"/>
      <c r="K1766" s="2"/>
      <c r="L1766" s="2"/>
      <c r="M1766" s="2"/>
      <c r="N1766" s="2"/>
    </row>
    <row r="1767" spans="9:14" ht="12.75">
      <c r="I1767" s="2"/>
      <c r="J1767" s="2"/>
      <c r="K1767" s="2"/>
      <c r="L1767" s="2"/>
      <c r="M1767" s="2"/>
      <c r="N1767" s="2"/>
    </row>
    <row r="1768" spans="9:14" ht="12.75">
      <c r="I1768" s="2"/>
      <c r="J1768" s="2"/>
      <c r="K1768" s="2"/>
      <c r="L1768" s="2"/>
      <c r="M1768" s="2"/>
      <c r="N1768" s="2"/>
    </row>
    <row r="1769" spans="9:14" ht="12.75">
      <c r="I1769" s="2"/>
      <c r="J1769" s="2"/>
      <c r="K1769" s="2"/>
      <c r="L1769" s="2"/>
      <c r="M1769" s="2"/>
      <c r="N1769" s="2"/>
    </row>
    <row r="1770" spans="9:14" ht="12.75">
      <c r="I1770" s="2"/>
      <c r="J1770" s="2"/>
      <c r="K1770" s="2"/>
      <c r="L1770" s="2"/>
      <c r="M1770" s="2"/>
      <c r="N1770" s="2"/>
    </row>
    <row r="1771" spans="9:14" ht="12.75">
      <c r="I1771" s="2"/>
      <c r="J1771" s="2"/>
      <c r="K1771" s="2"/>
      <c r="L1771" s="2"/>
      <c r="M1771" s="2"/>
      <c r="N1771" s="2"/>
    </row>
    <row r="1772" spans="9:14" ht="12.75">
      <c r="I1772" s="2"/>
      <c r="J1772" s="2"/>
      <c r="K1772" s="2"/>
      <c r="L1772" s="2"/>
      <c r="M1772" s="2"/>
      <c r="N1772" s="2"/>
    </row>
    <row r="1773" spans="9:14" ht="12.75">
      <c r="I1773" s="2"/>
      <c r="J1773" s="2"/>
      <c r="K1773" s="2"/>
      <c r="L1773" s="2"/>
      <c r="M1773" s="2"/>
      <c r="N1773" s="2"/>
    </row>
    <row r="1774" spans="9:14" ht="12.75">
      <c r="I1774" s="2"/>
      <c r="J1774" s="2"/>
      <c r="K1774" s="2"/>
      <c r="L1774" s="2"/>
      <c r="M1774" s="2"/>
      <c r="N1774" s="2"/>
    </row>
    <row r="1775" spans="9:14" ht="12.75">
      <c r="I1775" s="2"/>
      <c r="J1775" s="2"/>
      <c r="K1775" s="2"/>
      <c r="L1775" s="2"/>
      <c r="M1775" s="2"/>
      <c r="N1775" s="2"/>
    </row>
    <row r="1776" spans="9:14" ht="12.75">
      <c r="I1776" s="2"/>
      <c r="J1776" s="2"/>
      <c r="K1776" s="2"/>
      <c r="L1776" s="2"/>
      <c r="M1776" s="2"/>
      <c r="N1776" s="2"/>
    </row>
    <row r="1777" spans="9:14" ht="12.75">
      <c r="I1777" s="2"/>
      <c r="J1777" s="2"/>
      <c r="K1777" s="2"/>
      <c r="L1777" s="2"/>
      <c r="M1777" s="2"/>
      <c r="N1777" s="2"/>
    </row>
    <row r="1778" spans="9:14" ht="12.75">
      <c r="I1778" s="2"/>
      <c r="J1778" s="2"/>
      <c r="K1778" s="2"/>
      <c r="L1778" s="2"/>
      <c r="M1778" s="2"/>
      <c r="N1778" s="2"/>
    </row>
    <row r="1779" spans="9:14" ht="12.75">
      <c r="I1779" s="2"/>
      <c r="J1779" s="2"/>
      <c r="K1779" s="2"/>
      <c r="L1779" s="2"/>
      <c r="M1779" s="2"/>
      <c r="N1779" s="2"/>
    </row>
    <row r="1780" spans="9:14" ht="12.75">
      <c r="I1780" s="2"/>
      <c r="J1780" s="2"/>
      <c r="K1780" s="2"/>
      <c r="L1780" s="2"/>
      <c r="M1780" s="2"/>
      <c r="N1780" s="2"/>
    </row>
    <row r="1781" spans="9:14" ht="12.75">
      <c r="I1781" s="2"/>
      <c r="J1781" s="2"/>
      <c r="K1781" s="2"/>
      <c r="L1781" s="2"/>
      <c r="M1781" s="2"/>
      <c r="N1781" s="2"/>
    </row>
    <row r="1782" spans="9:14" ht="12.75">
      <c r="I1782" s="2"/>
      <c r="J1782" s="2"/>
      <c r="K1782" s="2"/>
      <c r="L1782" s="2"/>
      <c r="M1782" s="2"/>
      <c r="N1782" s="2"/>
    </row>
    <row r="1783" spans="9:14" ht="12.75">
      <c r="I1783" s="2"/>
      <c r="J1783" s="2"/>
      <c r="K1783" s="2"/>
      <c r="L1783" s="2"/>
      <c r="M1783" s="2"/>
      <c r="N1783" s="2"/>
    </row>
    <row r="1784" spans="9:14" ht="12.75">
      <c r="I1784" s="2"/>
      <c r="J1784" s="2"/>
      <c r="K1784" s="2"/>
      <c r="L1784" s="2"/>
      <c r="M1784" s="2"/>
      <c r="N1784" s="2"/>
    </row>
    <row r="1785" spans="9:14" ht="12.75">
      <c r="I1785" s="2"/>
      <c r="J1785" s="2"/>
      <c r="K1785" s="2"/>
      <c r="L1785" s="2"/>
      <c r="M1785" s="2"/>
      <c r="N1785" s="2"/>
    </row>
    <row r="1786" spans="9:14" ht="12.75">
      <c r="I1786" s="2"/>
      <c r="J1786" s="2"/>
      <c r="K1786" s="2"/>
      <c r="L1786" s="2"/>
      <c r="M1786" s="2"/>
      <c r="N1786" s="2"/>
    </row>
    <row r="1787" spans="9:14" ht="12.75">
      <c r="I1787" s="2"/>
      <c r="J1787" s="2"/>
      <c r="K1787" s="2"/>
      <c r="L1787" s="2"/>
      <c r="M1787" s="2"/>
      <c r="N1787" s="2"/>
    </row>
    <row r="1788" spans="9:14" ht="12.75">
      <c r="I1788" s="2"/>
      <c r="J1788" s="2"/>
      <c r="K1788" s="2"/>
      <c r="L1788" s="2"/>
      <c r="M1788" s="2"/>
      <c r="N1788" s="2"/>
    </row>
    <row r="1789" spans="9:14" ht="12.75">
      <c r="I1789" s="2"/>
      <c r="J1789" s="2"/>
      <c r="K1789" s="2"/>
      <c r="L1789" s="2"/>
      <c r="M1789" s="2"/>
      <c r="N1789" s="2"/>
    </row>
    <row r="1790" spans="9:14" ht="12.75">
      <c r="I1790" s="2"/>
      <c r="J1790" s="2"/>
      <c r="K1790" s="2"/>
      <c r="L1790" s="2"/>
      <c r="M1790" s="2"/>
      <c r="N1790" s="2"/>
    </row>
    <row r="1791" spans="9:14" ht="12.75">
      <c r="I1791" s="2"/>
      <c r="J1791" s="2"/>
      <c r="K1791" s="2"/>
      <c r="L1791" s="2"/>
      <c r="M1791" s="2"/>
      <c r="N1791" s="2"/>
    </row>
    <row r="1792" spans="9:14" ht="12.75">
      <c r="I1792" s="2"/>
      <c r="J1792" s="2"/>
      <c r="K1792" s="2"/>
      <c r="L1792" s="2"/>
      <c r="M1792" s="2"/>
      <c r="N1792" s="2"/>
    </row>
    <row r="1793" spans="9:14" ht="12.75">
      <c r="I1793" s="2"/>
      <c r="J1793" s="2"/>
      <c r="K1793" s="2"/>
      <c r="L1793" s="2"/>
      <c r="M1793" s="2"/>
      <c r="N1793" s="2"/>
    </row>
    <row r="1794" spans="9:14" ht="12.75">
      <c r="I1794" s="2"/>
      <c r="J1794" s="2"/>
      <c r="K1794" s="2"/>
      <c r="L1794" s="2"/>
      <c r="M1794" s="2"/>
      <c r="N1794" s="2"/>
    </row>
    <row r="1795" spans="9:14" ht="12.75">
      <c r="I1795" s="2"/>
      <c r="J1795" s="2"/>
      <c r="K1795" s="2"/>
      <c r="L1795" s="2"/>
      <c r="M1795" s="2"/>
      <c r="N1795" s="2"/>
    </row>
    <row r="1796" spans="9:14" ht="12.75">
      <c r="I1796" s="2"/>
      <c r="J1796" s="2"/>
      <c r="K1796" s="2"/>
      <c r="L1796" s="2"/>
      <c r="M1796" s="2"/>
      <c r="N1796" s="2"/>
    </row>
    <row r="1797" spans="9:14" ht="12.75">
      <c r="I1797" s="2"/>
      <c r="J1797" s="2"/>
      <c r="K1797" s="2"/>
      <c r="L1797" s="2"/>
      <c r="M1797" s="2"/>
      <c r="N1797" s="2"/>
    </row>
    <row r="1798" spans="9:14" ht="12.75">
      <c r="I1798" s="2"/>
      <c r="J1798" s="2"/>
      <c r="K1798" s="2"/>
      <c r="L1798" s="2"/>
      <c r="M1798" s="2"/>
      <c r="N1798" s="2"/>
    </row>
    <row r="1799" spans="9:14" ht="12.75">
      <c r="I1799" s="2"/>
      <c r="J1799" s="2"/>
      <c r="K1799" s="2"/>
      <c r="L1799" s="2"/>
      <c r="M1799" s="2"/>
      <c r="N1799" s="2"/>
    </row>
    <row r="1800" spans="9:14" ht="12.75">
      <c r="I1800" s="2"/>
      <c r="J1800" s="2"/>
      <c r="K1800" s="2"/>
      <c r="L1800" s="2"/>
      <c r="M1800" s="2"/>
      <c r="N1800" s="2"/>
    </row>
    <row r="1801" spans="9:14" ht="12.75">
      <c r="I1801" s="2"/>
      <c r="J1801" s="2"/>
      <c r="K1801" s="2"/>
      <c r="L1801" s="2"/>
      <c r="M1801" s="2"/>
      <c r="N1801" s="2"/>
    </row>
    <row r="1802" spans="9:14" ht="12.75">
      <c r="I1802" s="2"/>
      <c r="J1802" s="2"/>
      <c r="K1802" s="2"/>
      <c r="L1802" s="2"/>
      <c r="M1802" s="2"/>
      <c r="N1802" s="2"/>
    </row>
    <row r="1803" spans="9:14" ht="12.75">
      <c r="I1803" s="2"/>
      <c r="J1803" s="2"/>
      <c r="K1803" s="2"/>
      <c r="L1803" s="2"/>
      <c r="M1803" s="2"/>
      <c r="N1803" s="2"/>
    </row>
    <row r="1804" spans="9:14" ht="12.75">
      <c r="I1804" s="2"/>
      <c r="J1804" s="2"/>
      <c r="K1804" s="2"/>
      <c r="L1804" s="2"/>
      <c r="M1804" s="2"/>
      <c r="N1804" s="2"/>
    </row>
    <row r="1805" spans="9:14" ht="12.75">
      <c r="I1805" s="2"/>
      <c r="J1805" s="2"/>
      <c r="K1805" s="2"/>
      <c r="L1805" s="2"/>
      <c r="M1805" s="2"/>
      <c r="N1805" s="2"/>
    </row>
    <row r="1806" spans="9:14" ht="12.75">
      <c r="I1806" s="2"/>
      <c r="J1806" s="2"/>
      <c r="K1806" s="2"/>
      <c r="L1806" s="2"/>
      <c r="M1806" s="2"/>
      <c r="N1806" s="2"/>
    </row>
    <row r="1807" spans="9:14" ht="12.75">
      <c r="I1807" s="2"/>
      <c r="J1807" s="2"/>
      <c r="K1807" s="2"/>
      <c r="L1807" s="2"/>
      <c r="M1807" s="2"/>
      <c r="N1807" s="2"/>
    </row>
    <row r="1808" spans="9:14" ht="12.75">
      <c r="I1808" s="2"/>
      <c r="J1808" s="2"/>
      <c r="K1808" s="2"/>
      <c r="L1808" s="2"/>
      <c r="M1808" s="2"/>
      <c r="N1808" s="2"/>
    </row>
    <row r="1809" spans="9:14" ht="12.75">
      <c r="I1809" s="2"/>
      <c r="J1809" s="2"/>
      <c r="K1809" s="2"/>
      <c r="L1809" s="2"/>
      <c r="M1809" s="2"/>
      <c r="N1809" s="2"/>
    </row>
    <row r="1810" spans="9:14" ht="12.75">
      <c r="I1810" s="2"/>
      <c r="J1810" s="2"/>
      <c r="K1810" s="2"/>
      <c r="L1810" s="2"/>
      <c r="M1810" s="2"/>
      <c r="N1810" s="2"/>
    </row>
    <row r="1811" spans="9:14" ht="12.75">
      <c r="I1811" s="2"/>
      <c r="J1811" s="2"/>
      <c r="K1811" s="2"/>
      <c r="L1811" s="2"/>
      <c r="M1811" s="2"/>
      <c r="N1811" s="2"/>
    </row>
    <row r="1812" spans="9:14" ht="12.75">
      <c r="I1812" s="2"/>
      <c r="J1812" s="2"/>
      <c r="K1812" s="2"/>
      <c r="L1812" s="2"/>
      <c r="M1812" s="2"/>
      <c r="N1812" s="2"/>
    </row>
    <row r="1813" spans="9:14" ht="12.75">
      <c r="I1813" s="2"/>
      <c r="J1813" s="2"/>
      <c r="K1813" s="2"/>
      <c r="L1813" s="2"/>
      <c r="M1813" s="2"/>
      <c r="N1813" s="2"/>
    </row>
    <row r="1814" spans="9:14" ht="12.75">
      <c r="I1814" s="2"/>
      <c r="J1814" s="2"/>
      <c r="K1814" s="2"/>
      <c r="L1814" s="2"/>
      <c r="M1814" s="2"/>
      <c r="N1814" s="2"/>
    </row>
    <row r="1815" spans="9:14" ht="12.75">
      <c r="I1815" s="2"/>
      <c r="J1815" s="2"/>
      <c r="K1815" s="2"/>
      <c r="L1815" s="2"/>
      <c r="M1815" s="2"/>
      <c r="N1815" s="2"/>
    </row>
    <row r="1816" spans="9:14" ht="12.75">
      <c r="I1816" s="2"/>
      <c r="J1816" s="2"/>
      <c r="K1816" s="2"/>
      <c r="L1816" s="2"/>
      <c r="M1816" s="2"/>
      <c r="N1816" s="2"/>
    </row>
    <row r="1817" spans="9:14" ht="12.75">
      <c r="I1817" s="2"/>
      <c r="J1817" s="2"/>
      <c r="K1817" s="2"/>
      <c r="L1817" s="2"/>
      <c r="M1817" s="2"/>
      <c r="N1817" s="2"/>
    </row>
    <row r="1818" spans="9:14" ht="12.75">
      <c r="I1818" s="2"/>
      <c r="J1818" s="2"/>
      <c r="K1818" s="2"/>
      <c r="L1818" s="2"/>
      <c r="M1818" s="2"/>
      <c r="N1818" s="2"/>
    </row>
    <row r="1819" spans="9:14" ht="12.75">
      <c r="I1819" s="2"/>
      <c r="J1819" s="2"/>
      <c r="K1819" s="2"/>
      <c r="L1819" s="2"/>
      <c r="M1819" s="2"/>
      <c r="N1819" s="2"/>
    </row>
    <row r="1820" spans="9:14" ht="12.75">
      <c r="I1820" s="2"/>
      <c r="J1820" s="2"/>
      <c r="K1820" s="2"/>
      <c r="L1820" s="2"/>
      <c r="M1820" s="2"/>
      <c r="N1820" s="2"/>
    </row>
    <row r="1821" spans="9:14" ht="12.75">
      <c r="I1821" s="2"/>
      <c r="J1821" s="2"/>
      <c r="K1821" s="2"/>
      <c r="L1821" s="2"/>
      <c r="M1821" s="2"/>
      <c r="N1821" s="2"/>
    </row>
    <row r="1822" spans="9:14" ht="12.75">
      <c r="I1822" s="2"/>
      <c r="J1822" s="2"/>
      <c r="K1822" s="2"/>
      <c r="L1822" s="2"/>
      <c r="M1822" s="2"/>
      <c r="N1822" s="2"/>
    </row>
    <row r="1823" spans="9:14" ht="12.75">
      <c r="I1823" s="2"/>
      <c r="J1823" s="2"/>
      <c r="K1823" s="2"/>
      <c r="L1823" s="2"/>
      <c r="M1823" s="2"/>
      <c r="N1823" s="2"/>
    </row>
    <row r="1824" spans="9:14" ht="12.75">
      <c r="I1824" s="2"/>
      <c r="J1824" s="2"/>
      <c r="K1824" s="2"/>
      <c r="L1824" s="2"/>
      <c r="M1824" s="2"/>
      <c r="N1824" s="2"/>
    </row>
    <row r="1825" spans="9:14" ht="12.75">
      <c r="I1825" s="2"/>
      <c r="J1825" s="2"/>
      <c r="K1825" s="2"/>
      <c r="L1825" s="2"/>
      <c r="M1825" s="2"/>
      <c r="N1825" s="2"/>
    </row>
    <row r="1826" spans="9:14" ht="12.75">
      <c r="I1826" s="2"/>
      <c r="J1826" s="2"/>
      <c r="K1826" s="2"/>
      <c r="L1826" s="2"/>
      <c r="M1826" s="2"/>
      <c r="N1826" s="2"/>
    </row>
    <row r="1827" spans="9:14" ht="12.75">
      <c r="I1827" s="2"/>
      <c r="J1827" s="2"/>
      <c r="K1827" s="2"/>
      <c r="L1827" s="2"/>
      <c r="M1827" s="2"/>
      <c r="N1827" s="2"/>
    </row>
    <row r="1828" spans="9:14" ht="12.75">
      <c r="I1828" s="2"/>
      <c r="J1828" s="2"/>
      <c r="K1828" s="2"/>
      <c r="L1828" s="2"/>
      <c r="M1828" s="2"/>
      <c r="N1828" s="2"/>
    </row>
    <row r="1829" spans="9:14" ht="12.75">
      <c r="I1829" s="2"/>
      <c r="J1829" s="2"/>
      <c r="K1829" s="2"/>
      <c r="L1829" s="2"/>
      <c r="M1829" s="2"/>
      <c r="N1829" s="2"/>
    </row>
    <row r="1830" spans="9:14" ht="12.75">
      <c r="I1830" s="2"/>
      <c r="J1830" s="2"/>
      <c r="K1830" s="2"/>
      <c r="L1830" s="2"/>
      <c r="M1830" s="2"/>
      <c r="N1830" s="2"/>
    </row>
    <row r="1831" spans="9:14" ht="12.75">
      <c r="I1831" s="2"/>
      <c r="J1831" s="2"/>
      <c r="K1831" s="2"/>
      <c r="L1831" s="2"/>
      <c r="M1831" s="2"/>
      <c r="N1831" s="2"/>
    </row>
    <row r="1832" spans="9:14" ht="12.75">
      <c r="I1832" s="2"/>
      <c r="J1832" s="2"/>
      <c r="K1832" s="2"/>
      <c r="L1832" s="2"/>
      <c r="M1832" s="2"/>
      <c r="N1832" s="2"/>
    </row>
    <row r="1833" spans="9:14" ht="12.75">
      <c r="I1833" s="2"/>
      <c r="J1833" s="2"/>
      <c r="K1833" s="2"/>
      <c r="L1833" s="2"/>
      <c r="M1833" s="2"/>
      <c r="N1833" s="2"/>
    </row>
    <row r="1834" spans="9:14" ht="12.75">
      <c r="I1834" s="2"/>
      <c r="J1834" s="2"/>
      <c r="K1834" s="2"/>
      <c r="L1834" s="2"/>
      <c r="M1834" s="2"/>
      <c r="N1834" s="2"/>
    </row>
    <row r="1835" spans="9:14" ht="12.75">
      <c r="I1835" s="2"/>
      <c r="J1835" s="2"/>
      <c r="K1835" s="2"/>
      <c r="L1835" s="2"/>
      <c r="M1835" s="2"/>
      <c r="N1835" s="2"/>
    </row>
    <row r="1836" spans="9:14" ht="12.75">
      <c r="I1836" s="2"/>
      <c r="J1836" s="2"/>
      <c r="K1836" s="2"/>
      <c r="L1836" s="2"/>
      <c r="M1836" s="2"/>
      <c r="N1836" s="2"/>
    </row>
    <row r="1837" spans="9:14" ht="12.75">
      <c r="I1837" s="2"/>
      <c r="J1837" s="2"/>
      <c r="K1837" s="2"/>
      <c r="L1837" s="2"/>
      <c r="M1837" s="2"/>
      <c r="N1837" s="2"/>
    </row>
    <row r="1838" spans="9:14" ht="12.75">
      <c r="I1838" s="2"/>
      <c r="J1838" s="2"/>
      <c r="K1838" s="2"/>
      <c r="L1838" s="2"/>
      <c r="M1838" s="2"/>
      <c r="N1838" s="2"/>
    </row>
    <row r="1839" spans="9:14" ht="12.75">
      <c r="I1839" s="2"/>
      <c r="J1839" s="2"/>
      <c r="K1839" s="2"/>
      <c r="L1839" s="2"/>
      <c r="M1839" s="2"/>
      <c r="N1839" s="2"/>
    </row>
    <row r="1840" spans="9:14" ht="12.75">
      <c r="I1840" s="2"/>
      <c r="J1840" s="2"/>
      <c r="K1840" s="2"/>
      <c r="L1840" s="2"/>
      <c r="M1840" s="2"/>
      <c r="N1840" s="2"/>
    </row>
    <row r="1841" spans="9:14" ht="12.75">
      <c r="I1841" s="2"/>
      <c r="J1841" s="2"/>
      <c r="K1841" s="2"/>
      <c r="L1841" s="2"/>
      <c r="M1841" s="2"/>
      <c r="N1841" s="2"/>
    </row>
    <row r="1842" spans="9:14" ht="12.75">
      <c r="I1842" s="2"/>
      <c r="J1842" s="2"/>
      <c r="K1842" s="2"/>
      <c r="L1842" s="2"/>
      <c r="M1842" s="2"/>
      <c r="N1842" s="2"/>
    </row>
    <row r="1843" spans="9:14" ht="12.75">
      <c r="I1843" s="2"/>
      <c r="J1843" s="2"/>
      <c r="K1843" s="2"/>
      <c r="L1843" s="2"/>
      <c r="M1843" s="2"/>
      <c r="N1843" s="2"/>
    </row>
    <row r="1844" spans="9:14" ht="12.75">
      <c r="I1844" s="2"/>
      <c r="J1844" s="2"/>
      <c r="K1844" s="2"/>
      <c r="L1844" s="2"/>
      <c r="M1844" s="2"/>
      <c r="N1844" s="2"/>
    </row>
    <row r="1845" spans="9:14" ht="12.75">
      <c r="I1845" s="2"/>
      <c r="J1845" s="2"/>
      <c r="K1845" s="2"/>
      <c r="L1845" s="2"/>
      <c r="M1845" s="2"/>
      <c r="N1845" s="2"/>
    </row>
    <row r="1846" spans="9:14" ht="12.75">
      <c r="I1846" s="2"/>
      <c r="J1846" s="2"/>
      <c r="K1846" s="2"/>
      <c r="L1846" s="2"/>
      <c r="M1846" s="2"/>
      <c r="N1846" s="2"/>
    </row>
    <row r="1847" spans="9:14" ht="12.75">
      <c r="I1847" s="2"/>
      <c r="J1847" s="2"/>
      <c r="K1847" s="2"/>
      <c r="L1847" s="2"/>
      <c r="M1847" s="2"/>
      <c r="N1847" s="2"/>
    </row>
    <row r="1848" spans="9:14" ht="12.75">
      <c r="I1848" s="2"/>
      <c r="J1848" s="2"/>
      <c r="K1848" s="2"/>
      <c r="L1848" s="2"/>
      <c r="M1848" s="2"/>
      <c r="N1848" s="2"/>
    </row>
    <row r="1849" spans="9:14" ht="12.75">
      <c r="I1849" s="2"/>
      <c r="J1849" s="2"/>
      <c r="K1849" s="2"/>
      <c r="L1849" s="2"/>
      <c r="M1849" s="2"/>
      <c r="N1849" s="2"/>
    </row>
    <row r="1850" spans="9:14" ht="12.75">
      <c r="I1850" s="2"/>
      <c r="J1850" s="2"/>
      <c r="K1850" s="2"/>
      <c r="L1850" s="2"/>
      <c r="M1850" s="2"/>
      <c r="N1850" s="2"/>
    </row>
    <row r="1851" spans="9:14" ht="12.75">
      <c r="I1851" s="2"/>
      <c r="J1851" s="2"/>
      <c r="K1851" s="2"/>
      <c r="L1851" s="2"/>
      <c r="M1851" s="2"/>
      <c r="N1851" s="2"/>
    </row>
    <row r="1852" spans="9:14" ht="12.75">
      <c r="I1852" s="2"/>
      <c r="J1852" s="2"/>
      <c r="K1852" s="2"/>
      <c r="L1852" s="2"/>
      <c r="M1852" s="2"/>
      <c r="N1852" s="2"/>
    </row>
    <row r="1853" spans="9:14" ht="12.75">
      <c r="I1853" s="2"/>
      <c r="J1853" s="2"/>
      <c r="K1853" s="2"/>
      <c r="L1853" s="2"/>
      <c r="M1853" s="2"/>
      <c r="N1853" s="2"/>
    </row>
    <row r="1854" spans="9:14" ht="12.75">
      <c r="I1854" s="2"/>
      <c r="J1854" s="2"/>
      <c r="K1854" s="2"/>
      <c r="L1854" s="2"/>
      <c r="M1854" s="2"/>
      <c r="N1854" s="2"/>
    </row>
    <row r="1855" spans="9:14" ht="12.75">
      <c r="I1855" s="2"/>
      <c r="J1855" s="2"/>
      <c r="K1855" s="2"/>
      <c r="L1855" s="2"/>
      <c r="M1855" s="2"/>
      <c r="N1855" s="2"/>
    </row>
    <row r="1856" spans="9:14" ht="12.75">
      <c r="I1856" s="2"/>
      <c r="J1856" s="2"/>
      <c r="K1856" s="2"/>
      <c r="L1856" s="2"/>
      <c r="M1856" s="2"/>
      <c r="N1856" s="2"/>
    </row>
    <row r="1857" spans="9:14" ht="12.75">
      <c r="I1857" s="2"/>
      <c r="J1857" s="2"/>
      <c r="K1857" s="2"/>
      <c r="L1857" s="2"/>
      <c r="M1857" s="2"/>
      <c r="N1857" s="2"/>
    </row>
    <row r="1858" spans="9:14" ht="12.75">
      <c r="I1858" s="2"/>
      <c r="J1858" s="2"/>
      <c r="K1858" s="2"/>
      <c r="L1858" s="2"/>
      <c r="M1858" s="2"/>
      <c r="N1858" s="2"/>
    </row>
    <row r="1859" spans="9:14" ht="12.75">
      <c r="I1859" s="2"/>
      <c r="J1859" s="2"/>
      <c r="K1859" s="2"/>
      <c r="L1859" s="2"/>
      <c r="M1859" s="2"/>
      <c r="N1859" s="2"/>
    </row>
    <row r="1860" spans="9:14" ht="12.75">
      <c r="I1860" s="2"/>
      <c r="J1860" s="2"/>
      <c r="K1860" s="2"/>
      <c r="L1860" s="2"/>
      <c r="M1860" s="2"/>
      <c r="N1860" s="2"/>
    </row>
    <row r="1861" spans="9:14" ht="12.75">
      <c r="I1861" s="2"/>
      <c r="J1861" s="2"/>
      <c r="K1861" s="2"/>
      <c r="L1861" s="2"/>
      <c r="M1861" s="2"/>
      <c r="N1861" s="2"/>
    </row>
    <row r="1862" spans="9:14" ht="12.75">
      <c r="I1862" s="2"/>
      <c r="J1862" s="2"/>
      <c r="K1862" s="2"/>
      <c r="L1862" s="2"/>
      <c r="M1862" s="2"/>
      <c r="N1862" s="2"/>
    </row>
    <row r="1863" spans="9:14" ht="12.75">
      <c r="I1863" s="2"/>
      <c r="J1863" s="2"/>
      <c r="K1863" s="2"/>
      <c r="L1863" s="2"/>
      <c r="M1863" s="2"/>
      <c r="N1863" s="2"/>
    </row>
    <row r="1864" spans="9:14" ht="12.75">
      <c r="I1864" s="2"/>
      <c r="J1864" s="2"/>
      <c r="K1864" s="2"/>
      <c r="L1864" s="2"/>
      <c r="M1864" s="2"/>
      <c r="N1864" s="2"/>
    </row>
    <row r="1865" spans="9:14" ht="12.75">
      <c r="I1865" s="2"/>
      <c r="J1865" s="2"/>
      <c r="K1865" s="2"/>
      <c r="L1865" s="2"/>
      <c r="M1865" s="2"/>
      <c r="N1865" s="2"/>
    </row>
    <row r="1866" spans="9:14" ht="12.75">
      <c r="I1866" s="2"/>
      <c r="J1866" s="2"/>
      <c r="K1866" s="2"/>
      <c r="L1866" s="2"/>
      <c r="M1866" s="2"/>
      <c r="N1866" s="2"/>
    </row>
    <row r="1867" spans="9:14" ht="12.75">
      <c r="I1867" s="2"/>
      <c r="J1867" s="2"/>
      <c r="K1867" s="2"/>
      <c r="L1867" s="2"/>
      <c r="M1867" s="2"/>
      <c r="N1867" s="2"/>
    </row>
    <row r="1868" spans="9:14" ht="12.75">
      <c r="I1868" s="2"/>
      <c r="J1868" s="2"/>
      <c r="K1868" s="2"/>
      <c r="L1868" s="2"/>
      <c r="M1868" s="2"/>
      <c r="N1868" s="2"/>
    </row>
    <row r="1869" spans="9:14" ht="12.75">
      <c r="I1869" s="2"/>
      <c r="J1869" s="2"/>
      <c r="K1869" s="2"/>
      <c r="L1869" s="2"/>
      <c r="M1869" s="2"/>
      <c r="N1869" s="2"/>
    </row>
    <row r="1870" spans="9:14" ht="12.75">
      <c r="I1870" s="2"/>
      <c r="J1870" s="2"/>
      <c r="K1870" s="2"/>
      <c r="L1870" s="2"/>
      <c r="M1870" s="2"/>
      <c r="N1870" s="2"/>
    </row>
    <row r="1871" spans="9:14" ht="12.75">
      <c r="I1871" s="2"/>
      <c r="J1871" s="2"/>
      <c r="K1871" s="2"/>
      <c r="L1871" s="2"/>
      <c r="M1871" s="2"/>
      <c r="N1871" s="2"/>
    </row>
    <row r="1872" spans="9:14" ht="12.75">
      <c r="I1872" s="2"/>
      <c r="J1872" s="2"/>
      <c r="K1872" s="2"/>
      <c r="L1872" s="2"/>
      <c r="M1872" s="2"/>
      <c r="N1872" s="2"/>
    </row>
    <row r="1873" spans="9:14" ht="12.75">
      <c r="I1873" s="2"/>
      <c r="J1873" s="2"/>
      <c r="K1873" s="2"/>
      <c r="L1873" s="2"/>
      <c r="M1873" s="2"/>
      <c r="N1873" s="2"/>
    </row>
    <row r="1874" spans="9:14" ht="12.75">
      <c r="I1874" s="2"/>
      <c r="J1874" s="2"/>
      <c r="K1874" s="2"/>
      <c r="L1874" s="2"/>
      <c r="M1874" s="2"/>
      <c r="N1874" s="2"/>
    </row>
    <row r="1875" spans="9:14" ht="12.75">
      <c r="I1875" s="2"/>
      <c r="J1875" s="2"/>
      <c r="K1875" s="2"/>
      <c r="L1875" s="2"/>
      <c r="M1875" s="2"/>
      <c r="N1875" s="2"/>
    </row>
    <row r="1876" spans="9:14" ht="12.75">
      <c r="I1876" s="2"/>
      <c r="J1876" s="2"/>
      <c r="K1876" s="2"/>
      <c r="L1876" s="2"/>
      <c r="M1876" s="2"/>
      <c r="N1876" s="2"/>
    </row>
    <row r="1877" spans="9:14" ht="12.75">
      <c r="I1877" s="2"/>
      <c r="J1877" s="2"/>
      <c r="K1877" s="2"/>
      <c r="L1877" s="2"/>
      <c r="M1877" s="2"/>
      <c r="N1877" s="2"/>
    </row>
    <row r="1878" spans="9:14" ht="12.75">
      <c r="I1878" s="2"/>
      <c r="J1878" s="2"/>
      <c r="K1878" s="2"/>
      <c r="L1878" s="2"/>
      <c r="M1878" s="2"/>
      <c r="N1878" s="2"/>
    </row>
    <row r="1879" spans="9:14" ht="12.75">
      <c r="I1879" s="2"/>
      <c r="J1879" s="2"/>
      <c r="K1879" s="2"/>
      <c r="L1879" s="2"/>
      <c r="M1879" s="2"/>
      <c r="N1879" s="2"/>
    </row>
    <row r="1880" spans="9:14" ht="12.75">
      <c r="I1880" s="2"/>
      <c r="J1880" s="2"/>
      <c r="K1880" s="2"/>
      <c r="L1880" s="2"/>
      <c r="M1880" s="2"/>
      <c r="N1880" s="2"/>
    </row>
    <row r="1881" spans="9:14" ht="12.75">
      <c r="I1881" s="2"/>
      <c r="J1881" s="2"/>
      <c r="K1881" s="2"/>
      <c r="L1881" s="2"/>
      <c r="M1881" s="2"/>
      <c r="N1881" s="2"/>
    </row>
    <row r="1882" spans="9:14" ht="12.75">
      <c r="I1882" s="2"/>
      <c r="J1882" s="2"/>
      <c r="K1882" s="2"/>
      <c r="L1882" s="2"/>
      <c r="M1882" s="2"/>
      <c r="N1882" s="2"/>
    </row>
    <row r="1883" spans="9:14" ht="12.75">
      <c r="I1883" s="2"/>
      <c r="J1883" s="2"/>
      <c r="K1883" s="2"/>
      <c r="L1883" s="2"/>
      <c r="M1883" s="2"/>
      <c r="N1883" s="2"/>
    </row>
    <row r="1884" spans="9:14" ht="12.75">
      <c r="I1884" s="2"/>
      <c r="J1884" s="2"/>
      <c r="K1884" s="2"/>
      <c r="L1884" s="2"/>
      <c r="M1884" s="2"/>
      <c r="N1884" s="2"/>
    </row>
    <row r="1885" spans="9:14" ht="12.75">
      <c r="I1885" s="2"/>
      <c r="J1885" s="2"/>
      <c r="K1885" s="2"/>
      <c r="L1885" s="2"/>
      <c r="M1885" s="2"/>
      <c r="N1885" s="2"/>
    </row>
    <row r="1886" spans="9:14" ht="12.75">
      <c r="I1886" s="2"/>
      <c r="J1886" s="2"/>
      <c r="K1886" s="2"/>
      <c r="L1886" s="2"/>
      <c r="M1886" s="2"/>
      <c r="N1886" s="2"/>
    </row>
    <row r="1887" spans="9:14" ht="12.75">
      <c r="I1887" s="2"/>
      <c r="J1887" s="2"/>
      <c r="K1887" s="2"/>
      <c r="L1887" s="2"/>
      <c r="M1887" s="2"/>
      <c r="N1887" s="2"/>
    </row>
    <row r="1888" spans="9:14" ht="12.75">
      <c r="I1888" s="2"/>
      <c r="J1888" s="2"/>
      <c r="K1888" s="2"/>
      <c r="L1888" s="2"/>
      <c r="M1888" s="2"/>
      <c r="N1888" s="2"/>
    </row>
    <row r="1889" spans="9:14" ht="12.75">
      <c r="I1889" s="2"/>
      <c r="J1889" s="2"/>
      <c r="K1889" s="2"/>
      <c r="L1889" s="2"/>
      <c r="M1889" s="2"/>
      <c r="N1889" s="2"/>
    </row>
    <row r="1890" spans="9:14" ht="12.75">
      <c r="I1890" s="2"/>
      <c r="J1890" s="2"/>
      <c r="K1890" s="2"/>
      <c r="L1890" s="2"/>
      <c r="M1890" s="2"/>
      <c r="N1890" s="2"/>
    </row>
    <row r="1891" spans="9:14" ht="12.75">
      <c r="I1891" s="2"/>
      <c r="J1891" s="2"/>
      <c r="K1891" s="2"/>
      <c r="L1891" s="2"/>
      <c r="M1891" s="2"/>
      <c r="N1891" s="2"/>
    </row>
    <row r="1892" spans="9:14" ht="12.75">
      <c r="I1892" s="2"/>
      <c r="J1892" s="2"/>
      <c r="K1892" s="2"/>
      <c r="L1892" s="2"/>
      <c r="M1892" s="2"/>
      <c r="N1892" s="2"/>
    </row>
    <row r="1893" spans="9:14" ht="12.75">
      <c r="I1893" s="2"/>
      <c r="J1893" s="2"/>
      <c r="K1893" s="2"/>
      <c r="L1893" s="2"/>
      <c r="M1893" s="2"/>
      <c r="N1893" s="2"/>
    </row>
    <row r="1894" spans="9:14" ht="12.75">
      <c r="I1894" s="2"/>
      <c r="J1894" s="2"/>
      <c r="K1894" s="2"/>
      <c r="L1894" s="2"/>
      <c r="M1894" s="2"/>
      <c r="N1894" s="2"/>
    </row>
    <row r="1895" spans="9:14" ht="12.75">
      <c r="I1895" s="2"/>
      <c r="J1895" s="2"/>
      <c r="K1895" s="2"/>
      <c r="L1895" s="2"/>
      <c r="M1895" s="2"/>
      <c r="N1895" s="2"/>
    </row>
    <row r="1896" spans="9:14" ht="12.75">
      <c r="I1896" s="2"/>
      <c r="J1896" s="2"/>
      <c r="K1896" s="2"/>
      <c r="L1896" s="2"/>
      <c r="M1896" s="2"/>
      <c r="N1896" s="2"/>
    </row>
    <row r="1897" spans="9:14" ht="12.75">
      <c r="I1897" s="2"/>
      <c r="J1897" s="2"/>
      <c r="K1897" s="2"/>
      <c r="L1897" s="2"/>
      <c r="M1897" s="2"/>
      <c r="N1897" s="2"/>
    </row>
    <row r="1898" spans="9:14" ht="12.75">
      <c r="I1898" s="2"/>
      <c r="J1898" s="2"/>
      <c r="K1898" s="2"/>
      <c r="L1898" s="2"/>
      <c r="M1898" s="2"/>
      <c r="N1898" s="2"/>
    </row>
    <row r="1899" spans="9:14" ht="12.75">
      <c r="I1899" s="2"/>
      <c r="J1899" s="2"/>
      <c r="K1899" s="2"/>
      <c r="L1899" s="2"/>
      <c r="M1899" s="2"/>
      <c r="N1899" s="2"/>
    </row>
    <row r="1900" spans="9:14" ht="12.75">
      <c r="I1900" s="2"/>
      <c r="J1900" s="2"/>
      <c r="K1900" s="2"/>
      <c r="L1900" s="2"/>
      <c r="M1900" s="2"/>
      <c r="N1900" s="2"/>
    </row>
    <row r="1901" spans="9:14" ht="12.75">
      <c r="I1901" s="2"/>
      <c r="J1901" s="2"/>
      <c r="K1901" s="2"/>
      <c r="L1901" s="2"/>
      <c r="M1901" s="2"/>
      <c r="N1901" s="2"/>
    </row>
    <row r="1902" spans="9:14" ht="12.75">
      <c r="I1902" s="2"/>
      <c r="J1902" s="2"/>
      <c r="K1902" s="2"/>
      <c r="L1902" s="2"/>
      <c r="M1902" s="2"/>
      <c r="N1902" s="2"/>
    </row>
    <row r="1903" spans="9:14" ht="12.75">
      <c r="I1903" s="2"/>
      <c r="J1903" s="2"/>
      <c r="K1903" s="2"/>
      <c r="L1903" s="2"/>
      <c r="M1903" s="2"/>
      <c r="N1903" s="2"/>
    </row>
    <row r="1904" spans="9:14" ht="12.75">
      <c r="I1904" s="2"/>
      <c r="J1904" s="2"/>
      <c r="K1904" s="2"/>
      <c r="L1904" s="2"/>
      <c r="M1904" s="2"/>
      <c r="N1904" s="2"/>
    </row>
    <row r="1905" spans="9:14" ht="12.75">
      <c r="I1905" s="2"/>
      <c r="J1905" s="2"/>
      <c r="K1905" s="2"/>
      <c r="L1905" s="2"/>
      <c r="M1905" s="2"/>
      <c r="N1905" s="2"/>
    </row>
    <row r="1906" spans="9:14" ht="12.75">
      <c r="I1906" s="2"/>
      <c r="J1906" s="2"/>
      <c r="K1906" s="2"/>
      <c r="L1906" s="2"/>
      <c r="M1906" s="2"/>
      <c r="N1906" s="2"/>
    </row>
    <row r="1907" spans="9:14" ht="12.75">
      <c r="I1907" s="2"/>
      <c r="J1907" s="2"/>
      <c r="K1907" s="2"/>
      <c r="L1907" s="2"/>
      <c r="M1907" s="2"/>
      <c r="N1907" s="2"/>
    </row>
    <row r="1908" spans="9:14" ht="12.75">
      <c r="I1908" s="2"/>
      <c r="J1908" s="2"/>
      <c r="K1908" s="2"/>
      <c r="L1908" s="2"/>
      <c r="M1908" s="2"/>
      <c r="N1908" s="2"/>
    </row>
    <row r="1909" spans="9:14" ht="12.75">
      <c r="I1909" s="2"/>
      <c r="J1909" s="2"/>
      <c r="K1909" s="2"/>
      <c r="L1909" s="2"/>
      <c r="M1909" s="2"/>
      <c r="N1909" s="2"/>
    </row>
    <row r="1910" spans="9:14" ht="12.75">
      <c r="I1910" s="2"/>
      <c r="J1910" s="2"/>
      <c r="K1910" s="2"/>
      <c r="L1910" s="2"/>
      <c r="M1910" s="2"/>
      <c r="N1910" s="2"/>
    </row>
    <row r="1911" spans="9:14" ht="12.75">
      <c r="I1911" s="2"/>
      <c r="J1911" s="2"/>
      <c r="K1911" s="2"/>
      <c r="L1911" s="2"/>
      <c r="M1911" s="2"/>
      <c r="N1911" s="2"/>
    </row>
    <row r="1912" spans="9:14" ht="12.75">
      <c r="I1912" s="2"/>
      <c r="J1912" s="2"/>
      <c r="K1912" s="2"/>
      <c r="L1912" s="2"/>
      <c r="M1912" s="2"/>
      <c r="N1912" s="2"/>
    </row>
    <row r="1913" spans="9:14" ht="12.75">
      <c r="I1913" s="2"/>
      <c r="J1913" s="2"/>
      <c r="K1913" s="2"/>
      <c r="L1913" s="2"/>
      <c r="M1913" s="2"/>
      <c r="N1913" s="2"/>
    </row>
    <row r="1914" spans="9:14" ht="12.75">
      <c r="I1914" s="2"/>
      <c r="J1914" s="2"/>
      <c r="K1914" s="2"/>
      <c r="L1914" s="2"/>
      <c r="M1914" s="2"/>
      <c r="N1914" s="2"/>
    </row>
    <row r="1915" spans="9:14" ht="12.75">
      <c r="I1915" s="2"/>
      <c r="J1915" s="2"/>
      <c r="K1915" s="2"/>
      <c r="L1915" s="2"/>
      <c r="M1915" s="2"/>
      <c r="N1915" s="2"/>
    </row>
    <row r="1916" spans="9:14" ht="12.75">
      <c r="I1916" s="2"/>
      <c r="J1916" s="2"/>
      <c r="K1916" s="2"/>
      <c r="L1916" s="2"/>
      <c r="M1916" s="2"/>
      <c r="N1916" s="2"/>
    </row>
    <row r="1917" spans="9:14" ht="12.75">
      <c r="I1917" s="2"/>
      <c r="J1917" s="2"/>
      <c r="K1917" s="2"/>
      <c r="L1917" s="2"/>
      <c r="M1917" s="2"/>
      <c r="N1917" s="2"/>
    </row>
    <row r="1918" spans="9:14" ht="12.75">
      <c r="I1918" s="2"/>
      <c r="J1918" s="2"/>
      <c r="K1918" s="2"/>
      <c r="L1918" s="2"/>
      <c r="M1918" s="2"/>
      <c r="N1918" s="2"/>
    </row>
    <row r="1919" spans="9:14" ht="12.75">
      <c r="I1919" s="2"/>
      <c r="J1919" s="2"/>
      <c r="K1919" s="2"/>
      <c r="L1919" s="2"/>
      <c r="M1919" s="2"/>
      <c r="N1919" s="2"/>
    </row>
    <row r="1920" spans="9:14" ht="12.75">
      <c r="I1920" s="2"/>
      <c r="J1920" s="2"/>
      <c r="K1920" s="2"/>
      <c r="L1920" s="2"/>
      <c r="M1920" s="2"/>
      <c r="N1920" s="2"/>
    </row>
    <row r="1921" spans="9:14" ht="12.75">
      <c r="I1921" s="2"/>
      <c r="J1921" s="2"/>
      <c r="K1921" s="2"/>
      <c r="L1921" s="2"/>
      <c r="M1921" s="2"/>
      <c r="N1921" s="2"/>
    </row>
    <row r="1922" spans="9:14" ht="12.75">
      <c r="I1922" s="2"/>
      <c r="J1922" s="2"/>
      <c r="K1922" s="2"/>
      <c r="L1922" s="2"/>
      <c r="M1922" s="2"/>
      <c r="N1922" s="2"/>
    </row>
    <row r="1923" spans="9:14" ht="12.75">
      <c r="I1923" s="2"/>
      <c r="J1923" s="2"/>
      <c r="K1923" s="2"/>
      <c r="L1923" s="2"/>
      <c r="M1923" s="2"/>
      <c r="N1923" s="2"/>
    </row>
    <row r="1924" spans="9:14" ht="12.75">
      <c r="I1924" s="2"/>
      <c r="J1924" s="2"/>
      <c r="K1924" s="2"/>
      <c r="L1924" s="2"/>
      <c r="M1924" s="2"/>
      <c r="N1924" s="2"/>
    </row>
    <row r="1925" spans="9:14" ht="12.75">
      <c r="I1925" s="2"/>
      <c r="J1925" s="2"/>
      <c r="K1925" s="2"/>
      <c r="L1925" s="2"/>
      <c r="M1925" s="2"/>
      <c r="N1925" s="2"/>
    </row>
    <row r="1926" spans="9:14" ht="12.75">
      <c r="I1926" s="2"/>
      <c r="J1926" s="2"/>
      <c r="K1926" s="2"/>
      <c r="L1926" s="2"/>
      <c r="M1926" s="2"/>
      <c r="N1926" s="2"/>
    </row>
    <row r="1927" spans="9:14" ht="12.75">
      <c r="I1927" s="2"/>
      <c r="J1927" s="2"/>
      <c r="K1927" s="2"/>
      <c r="L1927" s="2"/>
      <c r="M1927" s="2"/>
      <c r="N1927" s="2"/>
    </row>
    <row r="1928" spans="9:14" ht="12.75">
      <c r="I1928" s="2"/>
      <c r="J1928" s="2"/>
      <c r="K1928" s="2"/>
      <c r="L1928" s="2"/>
      <c r="M1928" s="2"/>
      <c r="N1928" s="2"/>
    </row>
    <row r="1929" spans="9:14" ht="12.75">
      <c r="I1929" s="2"/>
      <c r="J1929" s="2"/>
      <c r="K1929" s="2"/>
      <c r="L1929" s="2"/>
      <c r="M1929" s="2"/>
      <c r="N1929" s="2"/>
    </row>
    <row r="1930" spans="9:14" ht="12.75">
      <c r="I1930" s="2"/>
      <c r="J1930" s="2"/>
      <c r="K1930" s="2"/>
      <c r="L1930" s="2"/>
      <c r="M1930" s="2"/>
      <c r="N1930" s="2"/>
    </row>
    <row r="1931" spans="9:14" ht="12.75">
      <c r="I1931" s="2"/>
      <c r="J1931" s="2"/>
      <c r="K1931" s="2"/>
      <c r="L1931" s="2"/>
      <c r="M1931" s="2"/>
      <c r="N1931" s="2"/>
    </row>
    <row r="1932" spans="9:14" ht="12.75">
      <c r="I1932" s="2"/>
      <c r="J1932" s="2"/>
      <c r="K1932" s="2"/>
      <c r="L1932" s="2"/>
      <c r="M1932" s="2"/>
      <c r="N1932" s="2"/>
    </row>
    <row r="1933" spans="9:14" ht="12.75">
      <c r="I1933" s="2"/>
      <c r="J1933" s="2"/>
      <c r="K1933" s="2"/>
      <c r="L1933" s="2"/>
      <c r="M1933" s="2"/>
      <c r="N1933" s="2"/>
    </row>
    <row r="1934" spans="9:14" ht="12.75">
      <c r="I1934" s="2"/>
      <c r="J1934" s="2"/>
      <c r="K1934" s="2"/>
      <c r="L1934" s="2"/>
      <c r="M1934" s="2"/>
      <c r="N1934" s="2"/>
    </row>
    <row r="1935" spans="9:14" ht="12.75">
      <c r="I1935" s="2"/>
      <c r="J1935" s="2"/>
      <c r="K1935" s="2"/>
      <c r="L1935" s="2"/>
      <c r="M1935" s="2"/>
      <c r="N1935" s="2"/>
    </row>
    <row r="1936" spans="9:14" ht="12.75">
      <c r="I1936" s="2"/>
      <c r="J1936" s="2"/>
      <c r="K1936" s="2"/>
      <c r="L1936" s="2"/>
      <c r="M1936" s="2"/>
      <c r="N1936" s="2"/>
    </row>
    <row r="1937" spans="9:14" ht="12.75">
      <c r="I1937" s="2"/>
      <c r="J1937" s="2"/>
      <c r="K1937" s="2"/>
      <c r="L1937" s="2"/>
      <c r="M1937" s="2"/>
      <c r="N1937" s="2"/>
    </row>
    <row r="1938" spans="9:14" ht="12.75">
      <c r="I1938" s="2"/>
      <c r="J1938" s="2"/>
      <c r="K1938" s="2"/>
      <c r="L1938" s="2"/>
      <c r="M1938" s="2"/>
      <c r="N1938" s="2"/>
    </row>
    <row r="1939" spans="9:14" ht="12.75">
      <c r="I1939" s="2"/>
      <c r="J1939" s="2"/>
      <c r="K1939" s="2"/>
      <c r="L1939" s="2"/>
      <c r="M1939" s="2"/>
      <c r="N1939" s="2"/>
    </row>
    <row r="1940" spans="9:14" ht="12.75">
      <c r="I1940" s="2"/>
      <c r="J1940" s="2"/>
      <c r="K1940" s="2"/>
      <c r="L1940" s="2"/>
      <c r="M1940" s="2"/>
      <c r="N1940" s="2"/>
    </row>
    <row r="1941" spans="9:14" ht="12.75">
      <c r="I1941" s="2"/>
      <c r="J1941" s="2"/>
      <c r="K1941" s="2"/>
      <c r="L1941" s="2"/>
      <c r="M1941" s="2"/>
      <c r="N1941" s="2"/>
    </row>
    <row r="1942" spans="9:14" ht="12.75">
      <c r="I1942" s="2"/>
      <c r="J1942" s="2"/>
      <c r="K1942" s="2"/>
      <c r="L1942" s="2"/>
      <c r="M1942" s="2"/>
      <c r="N1942" s="2"/>
    </row>
    <row r="1943" spans="9:14" ht="12.75">
      <c r="I1943" s="2"/>
      <c r="J1943" s="2"/>
      <c r="K1943" s="2"/>
      <c r="L1943" s="2"/>
      <c r="M1943" s="2"/>
      <c r="N1943" s="2"/>
    </row>
    <row r="1944" spans="9:14" ht="12.75">
      <c r="I1944" s="2"/>
      <c r="J1944" s="2"/>
      <c r="K1944" s="2"/>
      <c r="L1944" s="2"/>
      <c r="M1944" s="2"/>
      <c r="N1944" s="2"/>
    </row>
    <row r="1945" spans="9:14" ht="12.75">
      <c r="I1945" s="2"/>
      <c r="J1945" s="2"/>
      <c r="K1945" s="2"/>
      <c r="L1945" s="2"/>
      <c r="M1945" s="2"/>
      <c r="N1945" s="2"/>
    </row>
    <row r="1946" spans="9:14" ht="12.75">
      <c r="I1946" s="2"/>
      <c r="J1946" s="2"/>
      <c r="K1946" s="2"/>
      <c r="L1946" s="2"/>
      <c r="M1946" s="2"/>
      <c r="N1946" s="2"/>
    </row>
    <row r="1947" spans="9:14" ht="12.75">
      <c r="I1947" s="2"/>
      <c r="J1947" s="2"/>
      <c r="K1947" s="2"/>
      <c r="L1947" s="2"/>
      <c r="M1947" s="2"/>
      <c r="N1947" s="2"/>
    </row>
    <row r="1948" spans="9:14" ht="12.75">
      <c r="I1948" s="2"/>
      <c r="J1948" s="2"/>
      <c r="K1948" s="2"/>
      <c r="L1948" s="2"/>
      <c r="M1948" s="2"/>
      <c r="N1948" s="2"/>
    </row>
    <row r="1949" spans="9:14" ht="12.75">
      <c r="I1949" s="2"/>
      <c r="J1949" s="2"/>
      <c r="K1949" s="2"/>
      <c r="L1949" s="2"/>
      <c r="M1949" s="2"/>
      <c r="N1949" s="2"/>
    </row>
    <row r="1950" spans="9:14" ht="12.75">
      <c r="I1950" s="2"/>
      <c r="J1950" s="2"/>
      <c r="K1950" s="2"/>
      <c r="L1950" s="2"/>
      <c r="M1950" s="2"/>
      <c r="N1950" s="2"/>
    </row>
    <row r="1951" spans="9:14" ht="12.75">
      <c r="I1951" s="2"/>
      <c r="J1951" s="2"/>
      <c r="K1951" s="2"/>
      <c r="L1951" s="2"/>
      <c r="M1951" s="2"/>
      <c r="N1951" s="2"/>
    </row>
    <row r="1952" spans="9:14" ht="12.75">
      <c r="I1952" s="2"/>
      <c r="J1952" s="2"/>
      <c r="K1952" s="2"/>
      <c r="L1952" s="2"/>
      <c r="M1952" s="2"/>
      <c r="N1952" s="2"/>
    </row>
    <row r="1953" spans="9:14" ht="12.75">
      <c r="I1953" s="2"/>
      <c r="J1953" s="2"/>
      <c r="K1953" s="2"/>
      <c r="L1953" s="2"/>
      <c r="M1953" s="2"/>
      <c r="N1953" s="2"/>
    </row>
    <row r="1954" spans="9:14" ht="12.75">
      <c r="I1954" s="2"/>
      <c r="J1954" s="2"/>
      <c r="K1954" s="2"/>
      <c r="L1954" s="2"/>
      <c r="M1954" s="2"/>
      <c r="N1954" s="2"/>
    </row>
    <row r="1955" spans="9:14" ht="12.75">
      <c r="I1955" s="2"/>
      <c r="J1955" s="2"/>
      <c r="K1955" s="2"/>
      <c r="L1955" s="2"/>
      <c r="M1955" s="2"/>
      <c r="N1955" s="2"/>
    </row>
    <row r="1956" spans="9:14" ht="12.75">
      <c r="I1956" s="2"/>
      <c r="J1956" s="2"/>
      <c r="K1956" s="2"/>
      <c r="L1956" s="2"/>
      <c r="M1956" s="2"/>
      <c r="N1956" s="2"/>
    </row>
    <row r="1957" spans="9:14" ht="12.75">
      <c r="I1957" s="2"/>
      <c r="J1957" s="2"/>
      <c r="K1957" s="2"/>
      <c r="L1957" s="2"/>
      <c r="M1957" s="2"/>
      <c r="N1957" s="2"/>
    </row>
    <row r="1958" spans="9:14" ht="12.75">
      <c r="I1958" s="2"/>
      <c r="J1958" s="2"/>
      <c r="K1958" s="2"/>
      <c r="L1958" s="2"/>
      <c r="M1958" s="2"/>
      <c r="N1958" s="2"/>
    </row>
    <row r="1959" spans="9:14" ht="12.75">
      <c r="I1959" s="2"/>
      <c r="J1959" s="2"/>
      <c r="K1959" s="2"/>
      <c r="L1959" s="2"/>
      <c r="M1959" s="2"/>
      <c r="N1959" s="2"/>
    </row>
    <row r="1960" spans="9:14" ht="12.75">
      <c r="I1960" s="2"/>
      <c r="J1960" s="2"/>
      <c r="K1960" s="2"/>
      <c r="L1960" s="2"/>
      <c r="M1960" s="2"/>
      <c r="N1960" s="2"/>
    </row>
    <row r="1961" spans="9:14" ht="12.75">
      <c r="I1961" s="2"/>
      <c r="J1961" s="2"/>
      <c r="K1961" s="2"/>
      <c r="L1961" s="2"/>
      <c r="M1961" s="2"/>
      <c r="N1961" s="2"/>
    </row>
    <row r="1962" spans="9:14" ht="12.75">
      <c r="I1962" s="2"/>
      <c r="J1962" s="2"/>
      <c r="K1962" s="2"/>
      <c r="L1962" s="2"/>
      <c r="M1962" s="2"/>
      <c r="N1962" s="2"/>
    </row>
    <row r="1963" spans="9:14" ht="12.75">
      <c r="I1963" s="2"/>
      <c r="J1963" s="2"/>
      <c r="K1963" s="2"/>
      <c r="L1963" s="2"/>
      <c r="M1963" s="2"/>
      <c r="N1963" s="2"/>
    </row>
    <row r="1964" spans="9:14" ht="12.75">
      <c r="I1964" s="2"/>
      <c r="J1964" s="2"/>
      <c r="K1964" s="2"/>
      <c r="L1964" s="2"/>
      <c r="M1964" s="2"/>
      <c r="N1964" s="2"/>
    </row>
    <row r="1965" spans="9:14" ht="12.75">
      <c r="I1965" s="2"/>
      <c r="J1965" s="2"/>
      <c r="K1965" s="2"/>
      <c r="L1965" s="2"/>
      <c r="M1965" s="2"/>
      <c r="N1965" s="2"/>
    </row>
    <row r="1966" spans="9:14" ht="12.75">
      <c r="I1966" s="2"/>
      <c r="J1966" s="2"/>
      <c r="K1966" s="2"/>
      <c r="L1966" s="2"/>
      <c r="M1966" s="2"/>
      <c r="N1966" s="2"/>
    </row>
    <row r="1967" spans="9:14" ht="12.75">
      <c r="I1967" s="2"/>
      <c r="J1967" s="2"/>
      <c r="K1967" s="2"/>
      <c r="L1967" s="2"/>
      <c r="M1967" s="2"/>
      <c r="N1967" s="2"/>
    </row>
    <row r="1968" spans="9:14" ht="12.75">
      <c r="I1968" s="2"/>
      <c r="J1968" s="2"/>
      <c r="K1968" s="2"/>
      <c r="L1968" s="2"/>
      <c r="M1968" s="2"/>
      <c r="N1968" s="2"/>
    </row>
    <row r="1969" spans="9:14" ht="12.75">
      <c r="I1969" s="2"/>
      <c r="J1969" s="2"/>
      <c r="K1969" s="2"/>
      <c r="L1969" s="2"/>
      <c r="M1969" s="2"/>
      <c r="N1969" s="2"/>
    </row>
    <row r="1970" spans="9:14" ht="12.75">
      <c r="I1970" s="2"/>
      <c r="J1970" s="2"/>
      <c r="K1970" s="2"/>
      <c r="L1970" s="2"/>
      <c r="M1970" s="2"/>
      <c r="N1970" s="2"/>
    </row>
    <row r="1971" spans="9:14" ht="12.75">
      <c r="I1971" s="2"/>
      <c r="J1971" s="2"/>
      <c r="K1971" s="2"/>
      <c r="L1971" s="2"/>
      <c r="M1971" s="2"/>
      <c r="N1971" s="2"/>
    </row>
    <row r="1972" spans="9:14" ht="12.75">
      <c r="I1972" s="2"/>
      <c r="J1972" s="2"/>
      <c r="K1972" s="2"/>
      <c r="L1972" s="2"/>
      <c r="M1972" s="2"/>
      <c r="N1972" s="2"/>
    </row>
    <row r="1973" spans="9:14" ht="12.75">
      <c r="I1973" s="2"/>
      <c r="J1973" s="2"/>
      <c r="K1973" s="2"/>
      <c r="L1973" s="2"/>
      <c r="M1973" s="2"/>
      <c r="N1973" s="2"/>
    </row>
    <row r="1974" spans="9:14" ht="12.75">
      <c r="I1974" s="2"/>
      <c r="J1974" s="2"/>
      <c r="K1974" s="2"/>
      <c r="L1974" s="2"/>
      <c r="M1974" s="2"/>
      <c r="N1974" s="2"/>
    </row>
    <row r="1975" spans="9:14" ht="12.75">
      <c r="I1975" s="2"/>
      <c r="J1975" s="2"/>
      <c r="K1975" s="2"/>
      <c r="L1975" s="2"/>
      <c r="M1975" s="2"/>
      <c r="N1975" s="2"/>
    </row>
    <row r="1976" spans="9:14" ht="12.75">
      <c r="I1976" s="2"/>
      <c r="J1976" s="2"/>
      <c r="K1976" s="2"/>
      <c r="L1976" s="2"/>
      <c r="M1976" s="2"/>
      <c r="N1976" s="2"/>
    </row>
    <row r="1977" spans="9:14" ht="12.75">
      <c r="I1977" s="2"/>
      <c r="J1977" s="2"/>
      <c r="K1977" s="2"/>
      <c r="L1977" s="2"/>
      <c r="M1977" s="2"/>
      <c r="N1977" s="2"/>
    </row>
    <row r="1978" spans="9:14" ht="12.75">
      <c r="I1978" s="2"/>
      <c r="J1978" s="2"/>
      <c r="K1978" s="2"/>
      <c r="L1978" s="2"/>
      <c r="M1978" s="2"/>
      <c r="N1978" s="2"/>
    </row>
    <row r="1979" spans="9:14" ht="12.75">
      <c r="I1979" s="2"/>
      <c r="J1979" s="2"/>
      <c r="K1979" s="2"/>
      <c r="L1979" s="2"/>
      <c r="M1979" s="2"/>
      <c r="N1979" s="2"/>
    </row>
    <row r="1980" spans="9:14" ht="12.75">
      <c r="I1980" s="2"/>
      <c r="J1980" s="2"/>
      <c r="K1980" s="2"/>
      <c r="L1980" s="2"/>
      <c r="M1980" s="2"/>
      <c r="N1980" s="2"/>
    </row>
    <row r="1981" spans="9:14" ht="12.75">
      <c r="I1981" s="2"/>
      <c r="J1981" s="2"/>
      <c r="K1981" s="2"/>
      <c r="L1981" s="2"/>
      <c r="M1981" s="2"/>
      <c r="N1981" s="2"/>
    </row>
    <row r="1982" spans="9:14" ht="12.75">
      <c r="I1982" s="2"/>
      <c r="J1982" s="2"/>
      <c r="K1982" s="2"/>
      <c r="L1982" s="2"/>
      <c r="M1982" s="2"/>
      <c r="N1982" s="2"/>
    </row>
    <row r="1983" spans="9:14" ht="12.75">
      <c r="I1983" s="2"/>
      <c r="J1983" s="2"/>
      <c r="K1983" s="2"/>
      <c r="L1983" s="2"/>
      <c r="M1983" s="2"/>
      <c r="N1983" s="2"/>
    </row>
    <row r="1984" spans="9:14" ht="12.75">
      <c r="I1984" s="2"/>
      <c r="J1984" s="2"/>
      <c r="K1984" s="2"/>
      <c r="L1984" s="2"/>
      <c r="M1984" s="2"/>
      <c r="N1984" s="2"/>
    </row>
    <row r="1985" spans="9:14" ht="12.75">
      <c r="I1985" s="2"/>
      <c r="J1985" s="2"/>
      <c r="K1985" s="2"/>
      <c r="L1985" s="2"/>
      <c r="M1985" s="2"/>
      <c r="N1985" s="2"/>
    </row>
    <row r="1986" spans="9:14" ht="12.75">
      <c r="I1986" s="2"/>
      <c r="J1986" s="2"/>
      <c r="K1986" s="2"/>
      <c r="L1986" s="2"/>
      <c r="M1986" s="2"/>
      <c r="N1986" s="2"/>
    </row>
    <row r="1987" spans="9:14" ht="12.75">
      <c r="I1987" s="2"/>
      <c r="J1987" s="2"/>
      <c r="K1987" s="2"/>
      <c r="L1987" s="2"/>
      <c r="M1987" s="2"/>
      <c r="N1987" s="2"/>
    </row>
    <row r="1988" spans="9:14" ht="12.75">
      <c r="I1988" s="2"/>
      <c r="J1988" s="2"/>
      <c r="K1988" s="2"/>
      <c r="L1988" s="2"/>
      <c r="M1988" s="2"/>
      <c r="N1988" s="2"/>
    </row>
    <row r="1989" spans="9:14" ht="12.75">
      <c r="I1989" s="2"/>
      <c r="J1989" s="2"/>
      <c r="K1989" s="2"/>
      <c r="L1989" s="2"/>
      <c r="M1989" s="2"/>
      <c r="N1989" s="2"/>
    </row>
    <row r="1990" spans="9:14" ht="12.75">
      <c r="I1990" s="2"/>
      <c r="J1990" s="2"/>
      <c r="K1990" s="2"/>
      <c r="L1990" s="2"/>
      <c r="M1990" s="2"/>
      <c r="N1990" s="2"/>
    </row>
    <row r="1991" spans="9:14" ht="12.75">
      <c r="I1991" s="2"/>
      <c r="J1991" s="2"/>
      <c r="K1991" s="2"/>
      <c r="L1991" s="2"/>
      <c r="M1991" s="2"/>
      <c r="N1991" s="2"/>
    </row>
    <row r="1992" spans="9:14" ht="12.75">
      <c r="I1992" s="2"/>
      <c r="J1992" s="2"/>
      <c r="K1992" s="2"/>
      <c r="L1992" s="2"/>
      <c r="M1992" s="2"/>
      <c r="N1992" s="2"/>
    </row>
    <row r="1993" spans="9:14" ht="12.75">
      <c r="I1993" s="2"/>
      <c r="J1993" s="2"/>
      <c r="K1993" s="2"/>
      <c r="L1993" s="2"/>
      <c r="M1993" s="2"/>
      <c r="N1993" s="2"/>
    </row>
    <row r="1994" spans="9:14" ht="12.75">
      <c r="I1994" s="2"/>
      <c r="J1994" s="2"/>
      <c r="K1994" s="2"/>
      <c r="L1994" s="2"/>
      <c r="M1994" s="2"/>
      <c r="N1994" s="2"/>
    </row>
    <row r="1995" spans="9:14" ht="12.75">
      <c r="I1995" s="2"/>
      <c r="J1995" s="2"/>
      <c r="K1995" s="2"/>
      <c r="L1995" s="2"/>
      <c r="M1995" s="2"/>
      <c r="N1995" s="2"/>
    </row>
    <row r="1996" spans="9:14" ht="12.75">
      <c r="I1996" s="2"/>
      <c r="J1996" s="2"/>
      <c r="K1996" s="2"/>
      <c r="L1996" s="2"/>
      <c r="M1996" s="2"/>
      <c r="N1996" s="2"/>
    </row>
    <row r="1997" spans="9:14" ht="12.75">
      <c r="I1997" s="2"/>
      <c r="J1997" s="2"/>
      <c r="K1997" s="2"/>
      <c r="L1997" s="2"/>
      <c r="M1997" s="2"/>
      <c r="N1997" s="2"/>
    </row>
    <row r="1998" spans="9:14" ht="12.75">
      <c r="I1998" s="2"/>
      <c r="J1998" s="2"/>
      <c r="K1998" s="2"/>
      <c r="L1998" s="2"/>
      <c r="M1998" s="2"/>
      <c r="N1998" s="2"/>
    </row>
    <row r="1999" spans="9:14" ht="12.75">
      <c r="I1999" s="2"/>
      <c r="J1999" s="2"/>
      <c r="K1999" s="2"/>
      <c r="L1999" s="2"/>
      <c r="M1999" s="2"/>
      <c r="N1999" s="2"/>
    </row>
    <row r="2000" spans="9:14" ht="12.75">
      <c r="I2000" s="2"/>
      <c r="J2000" s="2"/>
      <c r="K2000" s="2"/>
      <c r="L2000" s="2"/>
      <c r="M2000" s="2"/>
      <c r="N2000" s="2"/>
    </row>
    <row r="2001" spans="9:14" ht="12.75">
      <c r="I2001" s="2"/>
      <c r="J2001" s="2"/>
      <c r="K2001" s="2"/>
      <c r="L2001" s="2"/>
      <c r="M2001" s="2"/>
      <c r="N2001" s="2"/>
    </row>
    <row r="2002" spans="9:14" ht="12.75">
      <c r="I2002" s="2"/>
      <c r="J2002" s="2"/>
      <c r="K2002" s="2"/>
      <c r="L2002" s="2"/>
      <c r="M2002" s="2"/>
      <c r="N2002" s="2"/>
    </row>
    <row r="2003" spans="9:14" ht="12.75">
      <c r="I2003" s="2"/>
      <c r="J2003" s="2"/>
      <c r="K2003" s="2"/>
      <c r="L2003" s="2"/>
      <c r="M2003" s="2"/>
      <c r="N2003" s="2"/>
    </row>
    <row r="2004" spans="9:14" ht="12.75">
      <c r="I2004" s="2"/>
      <c r="J2004" s="2"/>
      <c r="K2004" s="2"/>
      <c r="L2004" s="2"/>
      <c r="M2004" s="2"/>
      <c r="N2004" s="2"/>
    </row>
    <row r="2005" spans="9:14" ht="12.75">
      <c r="I2005" s="2"/>
      <c r="J2005" s="2"/>
      <c r="K2005" s="2"/>
      <c r="L2005" s="2"/>
      <c r="M2005" s="2"/>
      <c r="N2005" s="2"/>
    </row>
    <row r="2006" spans="9:14" ht="12.75">
      <c r="I2006" s="2"/>
      <c r="J2006" s="2"/>
      <c r="K2006" s="2"/>
      <c r="L2006" s="2"/>
      <c r="M2006" s="2"/>
      <c r="N2006" s="2"/>
    </row>
    <row r="2007" spans="9:14" ht="12.75">
      <c r="I2007" s="2"/>
      <c r="J2007" s="2"/>
      <c r="K2007" s="2"/>
      <c r="L2007" s="2"/>
      <c r="M2007" s="2"/>
      <c r="N2007" s="2"/>
    </row>
    <row r="2008" spans="9:14" ht="12.75">
      <c r="I2008" s="2"/>
      <c r="J2008" s="2"/>
      <c r="K2008" s="2"/>
      <c r="L2008" s="2"/>
      <c r="M2008" s="2"/>
      <c r="N2008" s="2"/>
    </row>
    <row r="2009" spans="9:14" ht="12.75">
      <c r="I2009" s="2"/>
      <c r="J2009" s="2"/>
      <c r="K2009" s="2"/>
      <c r="L2009" s="2"/>
      <c r="M2009" s="2"/>
      <c r="N2009" s="2"/>
    </row>
    <row r="2010" spans="9:14" ht="12.75">
      <c r="I2010" s="2"/>
      <c r="J2010" s="2"/>
      <c r="K2010" s="2"/>
      <c r="L2010" s="2"/>
      <c r="M2010" s="2"/>
      <c r="N2010" s="2"/>
    </row>
    <row r="2011" spans="9:14" ht="12.75">
      <c r="I2011" s="2"/>
      <c r="J2011" s="2"/>
      <c r="K2011" s="2"/>
      <c r="L2011" s="2"/>
      <c r="M2011" s="2"/>
      <c r="N2011" s="2"/>
    </row>
    <row r="2012" spans="9:14" ht="12.75">
      <c r="I2012" s="2"/>
      <c r="J2012" s="2"/>
      <c r="K2012" s="2"/>
      <c r="L2012" s="2"/>
      <c r="M2012" s="2"/>
      <c r="N2012" s="2"/>
    </row>
    <row r="2013" spans="9:14" ht="12.75">
      <c r="I2013" s="2"/>
      <c r="J2013" s="2"/>
      <c r="K2013" s="2"/>
      <c r="L2013" s="2"/>
      <c r="M2013" s="2"/>
      <c r="N2013" s="2"/>
    </row>
    <row r="2014" spans="9:14" ht="12.75">
      <c r="I2014" s="2"/>
      <c r="J2014" s="2"/>
      <c r="K2014" s="2"/>
      <c r="L2014" s="2"/>
      <c r="M2014" s="2"/>
      <c r="N2014" s="2"/>
    </row>
    <row r="2015" spans="9:14" ht="12.75">
      <c r="I2015" s="2"/>
      <c r="J2015" s="2"/>
      <c r="K2015" s="2"/>
      <c r="L2015" s="2"/>
      <c r="M2015" s="2"/>
      <c r="N2015" s="2"/>
    </row>
    <row r="2016" spans="9:14" ht="12.75">
      <c r="I2016" s="2"/>
      <c r="J2016" s="2"/>
      <c r="K2016" s="2"/>
      <c r="L2016" s="2"/>
      <c r="M2016" s="2"/>
      <c r="N2016" s="2"/>
    </row>
    <row r="2017" spans="9:14" ht="12.75">
      <c r="I2017" s="2"/>
      <c r="J2017" s="2"/>
      <c r="K2017" s="2"/>
      <c r="L2017" s="2"/>
      <c r="M2017" s="2"/>
      <c r="N2017" s="2"/>
    </row>
    <row r="2018" spans="9:14" ht="12.75">
      <c r="I2018" s="2"/>
      <c r="J2018" s="2"/>
      <c r="K2018" s="2"/>
      <c r="L2018" s="2"/>
      <c r="M2018" s="2"/>
      <c r="N2018" s="2"/>
    </row>
    <row r="2019" spans="9:14" ht="12.75">
      <c r="I2019" s="2"/>
      <c r="J2019" s="2"/>
      <c r="K2019" s="2"/>
      <c r="L2019" s="2"/>
      <c r="M2019" s="2"/>
      <c r="N2019" s="2"/>
    </row>
    <row r="2020" spans="9:14" ht="12.75">
      <c r="I2020" s="2"/>
      <c r="J2020" s="2"/>
      <c r="K2020" s="2"/>
      <c r="L2020" s="2"/>
      <c r="M2020" s="2"/>
      <c r="N2020" s="2"/>
    </row>
    <row r="2021" spans="9:14" ht="12.75">
      <c r="I2021" s="2"/>
      <c r="J2021" s="2"/>
      <c r="K2021" s="2"/>
      <c r="L2021" s="2"/>
      <c r="M2021" s="2"/>
      <c r="N2021" s="2"/>
    </row>
    <row r="2022" spans="9:14" ht="12.75">
      <c r="I2022" s="2"/>
      <c r="J2022" s="2"/>
      <c r="K2022" s="2"/>
      <c r="L2022" s="2"/>
      <c r="M2022" s="2"/>
      <c r="N2022" s="2"/>
    </row>
    <row r="2023" spans="9:14" ht="12.75">
      <c r="I2023" s="2"/>
      <c r="J2023" s="2"/>
      <c r="K2023" s="2"/>
      <c r="L2023" s="2"/>
      <c r="M2023" s="2"/>
      <c r="N2023" s="2"/>
    </row>
    <row r="2024" spans="9:14" ht="12.75">
      <c r="I2024" s="2"/>
      <c r="J2024" s="2"/>
      <c r="K2024" s="2"/>
      <c r="L2024" s="2"/>
      <c r="M2024" s="2"/>
      <c r="N2024" s="2"/>
    </row>
    <row r="2025" spans="9:14" ht="12.75">
      <c r="I2025" s="2"/>
      <c r="J2025" s="2"/>
      <c r="K2025" s="2"/>
      <c r="L2025" s="2"/>
      <c r="M2025" s="2"/>
      <c r="N2025" s="2"/>
    </row>
    <row r="2026" spans="9:14" ht="12.75">
      <c r="I2026" s="2"/>
      <c r="J2026" s="2"/>
      <c r="K2026" s="2"/>
      <c r="L2026" s="2"/>
      <c r="M2026" s="2"/>
      <c r="N2026" s="2"/>
    </row>
    <row r="2027" spans="9:14" ht="12.75">
      <c r="I2027" s="2"/>
      <c r="J2027" s="2"/>
      <c r="K2027" s="2"/>
      <c r="L2027" s="2"/>
      <c r="M2027" s="2"/>
      <c r="N2027" s="2"/>
    </row>
    <row r="2028" spans="9:14" ht="12.75">
      <c r="I2028" s="2"/>
      <c r="J2028" s="2"/>
      <c r="K2028" s="2"/>
      <c r="L2028" s="2"/>
      <c r="M2028" s="2"/>
      <c r="N2028" s="2"/>
    </row>
    <row r="2029" spans="9:14" ht="12.75">
      <c r="I2029" s="2"/>
      <c r="J2029" s="2"/>
      <c r="K2029" s="2"/>
      <c r="L2029" s="2"/>
      <c r="M2029" s="2"/>
      <c r="N2029" s="2"/>
    </row>
    <row r="2030" spans="9:14" ht="12.75">
      <c r="I2030" s="2"/>
      <c r="J2030" s="2"/>
      <c r="K2030" s="2"/>
      <c r="L2030" s="2"/>
      <c r="M2030" s="2"/>
      <c r="N2030" s="2"/>
    </row>
    <row r="2031" spans="9:14" ht="12.75">
      <c r="I2031" s="2"/>
      <c r="J2031" s="2"/>
      <c r="K2031" s="2"/>
      <c r="L2031" s="2"/>
      <c r="M2031" s="2"/>
      <c r="N2031" s="2"/>
    </row>
    <row r="2032" spans="9:14" ht="12.75">
      <c r="I2032" s="2"/>
      <c r="J2032" s="2"/>
      <c r="K2032" s="2"/>
      <c r="L2032" s="2"/>
      <c r="M2032" s="2"/>
      <c r="N2032" s="2"/>
    </row>
    <row r="2033" spans="9:14" ht="12.75">
      <c r="I2033" s="2"/>
      <c r="J2033" s="2"/>
      <c r="K2033" s="2"/>
      <c r="L2033" s="2"/>
      <c r="M2033" s="2"/>
      <c r="N2033" s="2"/>
    </row>
    <row r="2034" spans="9:14" ht="12.75">
      <c r="I2034" s="2"/>
      <c r="J2034" s="2"/>
      <c r="K2034" s="2"/>
      <c r="L2034" s="2"/>
      <c r="M2034" s="2"/>
      <c r="N2034" s="2"/>
    </row>
    <row r="2035" spans="9:14" ht="12.75">
      <c r="I2035" s="2"/>
      <c r="J2035" s="2"/>
      <c r="K2035" s="2"/>
      <c r="L2035" s="2"/>
      <c r="M2035" s="2"/>
      <c r="N2035" s="2"/>
    </row>
    <row r="2036" spans="9:14" ht="12.75">
      <c r="I2036" s="2"/>
      <c r="J2036" s="2"/>
      <c r="K2036" s="2"/>
      <c r="L2036" s="2"/>
      <c r="M2036" s="2"/>
      <c r="N2036" s="2"/>
    </row>
    <row r="2037" spans="9:14" ht="12.75">
      <c r="I2037" s="2"/>
      <c r="J2037" s="2"/>
      <c r="K2037" s="2"/>
      <c r="L2037" s="2"/>
      <c r="M2037" s="2"/>
      <c r="N2037" s="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Rickspace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Newlands</dc:creator>
  <cp:keywords/>
  <dc:description/>
  <cp:lastModifiedBy>casa</cp:lastModifiedBy>
  <dcterms:created xsi:type="dcterms:W3CDTF">2009-06-24T11:07:41Z</dcterms:created>
  <dcterms:modified xsi:type="dcterms:W3CDTF">2019-07-21T09:02:59Z</dcterms:modified>
  <cp:category/>
  <cp:version/>
  <cp:contentType/>
  <cp:contentStatus/>
</cp:coreProperties>
</file>