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<sst xmlns="http://schemas.openxmlformats.org/spreadsheetml/2006/main" count="43" uniqueCount="42">
  <si>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inner diameter of PVC pipe (in):</t>
  </si>
  <si>
    <t>source: http://www.harvel.com/pipepvc-sch40-80-dim.asp (2-1/2" schedule 40)</t>
  </si>
  <si>
    <t>source: http://www.ukrocketman.com/rocketry/hybridscience.shtml and data taken myself</t>
  </si>
  <si>
    <t>mass of HTPB expected to be consumed (lbm):</t>
  </si>
  <si>
    <t>mass of inert HTPB (lbm):</t>
  </si>
  <si>
    <t>total mass HTPB (lbm):</t>
  </si>
  <si>
    <t>density of HTPB (lbm/in^3):</t>
  </si>
  <si>
    <t>total fuel grain length (in):</t>
  </si>
  <si>
    <t>length of precombustion chamber (in):</t>
  </si>
  <si>
    <t>length of "lip" that mates with nozzle (in):</t>
  </si>
  <si>
    <t>length of "hollow cylinder" of HTPB (in):</t>
  </si>
  <si>
    <t>length of PVC pieces in stock (in):</t>
  </si>
  <si>
    <t>fuel grains per piece:</t>
  </si>
  <si>
    <t>leftover material per piece (in):</t>
  </si>
  <si>
    <t>divide mass by density</t>
  </si>
  <si>
    <t>total volume of HTPB (in^3):</t>
  </si>
  <si>
    <t>divide volume by length</t>
  </si>
  <si>
    <t>cross sectional area of inside of PVC pipe (in^2):</t>
  </si>
  <si>
    <t>from PVC pipe inner diameter</t>
  </si>
  <si>
    <t>cross sectional area of channel (in^2):</t>
  </si>
  <si>
    <t>cross sectional area of HTPB (in^2):</t>
  </si>
  <si>
    <t>this is how they're cut--we have 3 of these</t>
  </si>
  <si>
    <t>subtract</t>
  </si>
  <si>
    <t>diameter of channel (in):</t>
  </si>
  <si>
    <t>HTPB thickness (in):</t>
  </si>
  <si>
    <t>volume of inert HTPB (i.e., at burnout) (in^3):</t>
  </si>
  <si>
    <t>divide inert HTPB mass by density</t>
  </si>
  <si>
    <t>cross sectional area of inert HTPB (in^2):</t>
  </si>
  <si>
    <t>cross sectional area of channel at burnout (in^2):</t>
  </si>
  <si>
    <t>total length, minus precombustion chamber and lip</t>
  </si>
  <si>
    <t>diameter of channel at burnout (in):</t>
  </si>
  <si>
    <t>HTPB thickness at burnout (in):</t>
  </si>
  <si>
    <t>I just played with this figure until the numbers below looked reasonable</t>
  </si>
  <si>
    <t>Before firing:</t>
  </si>
  <si>
    <t>At burnout:</t>
  </si>
  <si>
    <t>this figure comes from an estimate from Dr. Mueller</t>
  </si>
  <si>
    <t>The kit from Aerocon Systems makes about 8 pounds, so this means 3 grains per kit</t>
  </si>
  <si>
    <t>good margin for cutting error</t>
  </si>
  <si>
    <t>Hopefully this is thick enough to insulate aluminum</t>
  </si>
  <si>
    <t>This and the next two figures are on new schematic, and pretty much the same as in the old one</t>
  </si>
  <si>
    <t>we currently have the PVC at Seattle Central for 9 grains</t>
  </si>
  <si>
    <t>I fine tuned the inert HTPB mass to get this close to 3/4"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</si>
</sst>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1:F41"/>
  <sheetViews>
    <sheetView tabSelected="1" workbookViewId="0" topLeftCell="B4">
      <selection activeCell="F32" sqref="F32"/>
    </sheetView>
  </sheetViews>
  <sheetFormatPr defaultColWidth="9.140625" defaultRowHeight="12.75"/>
  <cols>
    <col min="4" max="4" width="46.140625" style="0" customWidth="1"/>
    <col min="5" max="5" width="23.57421875" style="0" customWidth="1"/>
    <col min="6" max="6" width="82.00390625" style="0" customWidth="1"/>
  </cols>
  <sheetData>
    <row r="11" spans="4:6" ht="12.75">
      <c r="D11" t="s">
        <v>0</v>
      </c>
      <c r="E11">
        <v>2.445</v>
      </c>
      <c r="F11" t="s">
        <v>1</v>
      </c>
    </row>
    <row r="12" spans="4:6" ht="12.75">
      <c r="D12" t="s">
        <v>6</v>
      </c>
      <c r="E12">
        <v>0.0336</v>
      </c>
      <c r="F12" t="s">
        <v>2</v>
      </c>
    </row>
    <row r="14" spans="4:6" ht="12.75">
      <c r="D14" t="s">
        <v>3</v>
      </c>
      <c r="E14">
        <v>1.5</v>
      </c>
      <c r="F14" t="s">
        <v>35</v>
      </c>
    </row>
    <row r="15" spans="4:6" ht="12.75">
      <c r="D15" t="s">
        <v>4</v>
      </c>
      <c r="E15">
        <v>1.358</v>
      </c>
      <c r="F15" t="s">
        <v>32</v>
      </c>
    </row>
    <row r="16" spans="4:6" ht="12.75">
      <c r="D16" t="s">
        <v>5</v>
      </c>
      <c r="E16">
        <f>SUM(E14:E15)</f>
        <v>2.858</v>
      </c>
      <c r="F16" t="s">
        <v>36</v>
      </c>
    </row>
    <row r="18" spans="4:6" ht="12.75">
      <c r="D18" t="s">
        <v>7</v>
      </c>
      <c r="E18">
        <v>22.75</v>
      </c>
      <c r="F18" t="s">
        <v>39</v>
      </c>
    </row>
    <row r="19" spans="4:5" ht="12.75">
      <c r="D19" t="s">
        <v>8</v>
      </c>
      <c r="E19">
        <v>2</v>
      </c>
    </row>
    <row r="20" spans="4:5" ht="12.75">
      <c r="D20" t="s">
        <v>9</v>
      </c>
      <c r="E20">
        <v>0.75</v>
      </c>
    </row>
    <row r="21" spans="4:6" ht="12.75">
      <c r="D21" t="s">
        <v>10</v>
      </c>
      <c r="E21">
        <f>E18-E19-E20</f>
        <v>20</v>
      </c>
      <c r="F21" t="s">
        <v>29</v>
      </c>
    </row>
    <row r="23" spans="4:6" ht="12.75">
      <c r="D23" t="s">
        <v>11</v>
      </c>
      <c r="E23">
        <v>78</v>
      </c>
      <c r="F23" t="s">
        <v>21</v>
      </c>
    </row>
    <row r="24" spans="4:6" ht="12.75">
      <c r="D24" t="s">
        <v>12</v>
      </c>
      <c r="E24">
        <f>FLOOR(E23/E18,1)</f>
        <v>3</v>
      </c>
      <c r="F24" t="s">
        <v>40</v>
      </c>
    </row>
    <row r="25" spans="4:6" ht="12.75">
      <c r="D25" t="s">
        <v>13</v>
      </c>
      <c r="E25">
        <f>MOD(E23,E18)</f>
        <v>9.75</v>
      </c>
      <c r="F25" t="s">
        <v>37</v>
      </c>
    </row>
    <row r="27" ht="12.75">
      <c r="D27" t="s">
        <v>33</v>
      </c>
    </row>
    <row r="28" spans="4:6" ht="12.75">
      <c r="D28" t="s">
        <v>15</v>
      </c>
      <c r="E28">
        <f>E16/E12</f>
        <v>85.05952380952382</v>
      </c>
      <c r="F28" t="s">
        <v>14</v>
      </c>
    </row>
    <row r="29" spans="4:6" ht="12.75">
      <c r="D29" t="s">
        <v>20</v>
      </c>
      <c r="E29">
        <f>E28/E21</f>
        <v>4.252976190476192</v>
      </c>
      <c r="F29" t="s">
        <v>16</v>
      </c>
    </row>
    <row r="30" spans="4:6" ht="12.75">
      <c r="D30" t="s">
        <v>17</v>
      </c>
      <c r="E30">
        <f>PI()*(E11/2)^2</f>
        <v>4.69512985574403</v>
      </c>
      <c r="F30" t="s">
        <v>18</v>
      </c>
    </row>
    <row r="31" spans="4:6" ht="12.75">
      <c r="D31" t="s">
        <v>19</v>
      </c>
      <c r="E31">
        <f>E30-E29</f>
        <v>0.4421536652678384</v>
      </c>
      <c r="F31" t="s">
        <v>22</v>
      </c>
    </row>
    <row r="32" spans="4:6" ht="12.75">
      <c r="D32" t="s">
        <v>23</v>
      </c>
      <c r="E32">
        <f>2*SQRT(E31/PI())</f>
        <v>0.7503116229065135</v>
      </c>
      <c r="F32" t="s">
        <v>41</v>
      </c>
    </row>
    <row r="33" spans="4:5" ht="12.75">
      <c r="D33" t="s">
        <v>24</v>
      </c>
      <c r="E33">
        <f>(E11-E32)/2</f>
        <v>0.8473441885467432</v>
      </c>
    </row>
    <row r="35" ht="12.75">
      <c r="D35" t="s">
        <v>34</v>
      </c>
    </row>
    <row r="36" spans="4:6" ht="12.75">
      <c r="D36" t="s">
        <v>25</v>
      </c>
      <c r="E36">
        <f>E15/E12</f>
        <v>40.41666666666667</v>
      </c>
      <c r="F36" t="s">
        <v>26</v>
      </c>
    </row>
    <row r="37" spans="4:5" ht="12.75">
      <c r="D37" t="s">
        <v>27</v>
      </c>
      <c r="E37">
        <f>E36/E21</f>
        <v>2.0208333333333335</v>
      </c>
    </row>
    <row r="38" spans="4:5" ht="12.75">
      <c r="D38" t="s">
        <v>17</v>
      </c>
      <c r="E38">
        <f>PI()*(E11/2)^2</f>
        <v>4.69512985574403</v>
      </c>
    </row>
    <row r="39" spans="4:5" ht="12.75">
      <c r="D39" t="s">
        <v>28</v>
      </c>
      <c r="E39">
        <f>E38-E37</f>
        <v>2.6742965224106965</v>
      </c>
    </row>
    <row r="40" spans="4:5" ht="12.75">
      <c r="D40" t="s">
        <v>30</v>
      </c>
      <c r="E40">
        <f>2*SQRT(E39/PI())</f>
        <v>1.8452696514821416</v>
      </c>
    </row>
    <row r="41" spans="4:6" ht="12.75">
      <c r="D41" t="s">
        <v>31</v>
      </c>
      <c r="E41">
        <f>(E11-E40)/2</f>
        <v>0.2998651742589291</v>
      </c>
      <c r="F41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</dc:creator>
  <cp:keywords/>
  <dc:description/>
  <cp:lastModifiedBy>EE</cp:lastModifiedBy>
  <dcterms:created xsi:type="dcterms:W3CDTF">2010-01-31T03:22:57Z</dcterms:created>
  <dcterms:modified xsi:type="dcterms:W3CDTF">2010-01-31T05:29:40Z</dcterms:modified>
  <cp:category/>
  <cp:version/>
  <cp:contentType/>
  <cp:contentStatus/>
</cp:coreProperties>
</file>