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ylinders" sheetId="1" r:id="rId1"/>
    <sheet name="Cone or Frustum" sheetId="2" r:id="rId2"/>
    <sheet name="Ogive Volume" sheetId="3" r:id="rId3"/>
  </sheets>
  <definedNames/>
  <calcPr fullCalcOnLoad="1"/>
</workbook>
</file>

<file path=xl/sharedStrings.xml><?xml version="1.0" encoding="utf-8"?>
<sst xmlns="http://schemas.openxmlformats.org/spreadsheetml/2006/main" count="131" uniqueCount="61">
  <si>
    <r>
      <t>r</t>
    </r>
    <r>
      <rPr>
        <sz val="10"/>
        <rFont val="Arial"/>
        <family val="0"/>
      </rPr>
      <t xml:space="preserve"> =</t>
    </r>
  </si>
  <si>
    <r>
      <t>h</t>
    </r>
    <r>
      <rPr>
        <sz val="10"/>
        <rFont val="Arial"/>
        <family val="0"/>
      </rPr>
      <t xml:space="preserve"> =</t>
    </r>
  </si>
  <si>
    <r>
      <t>v</t>
    </r>
    <r>
      <rPr>
        <sz val="10"/>
        <rFont val="Arial"/>
        <family val="0"/>
      </rPr>
      <t xml:space="preserve"> =</t>
    </r>
  </si>
  <si>
    <t>cubic inches</t>
  </si>
  <si>
    <t>Calculated: Radius of the cylinder:</t>
  </si>
  <si>
    <r>
      <t>d</t>
    </r>
    <r>
      <rPr>
        <sz val="10"/>
        <rFont val="Arial"/>
        <family val="0"/>
      </rPr>
      <t xml:space="preserve"> =</t>
    </r>
  </si>
  <si>
    <t>Calculated: Volume of the cylinder:</t>
  </si>
  <si>
    <t>inches</t>
  </si>
  <si>
    <r>
      <t xml:space="preserve">Enter the </t>
    </r>
    <r>
      <rPr>
        <b/>
        <sz val="10"/>
        <rFont val="Arial"/>
        <family val="2"/>
      </rPr>
      <t>inside</t>
    </r>
    <r>
      <rPr>
        <sz val="10"/>
        <rFont val="Arial"/>
        <family val="0"/>
      </rPr>
      <t xml:space="preserve"> diameter of the </t>
    </r>
    <r>
      <rPr>
        <b/>
        <sz val="10"/>
        <rFont val="Arial"/>
        <family val="2"/>
      </rPr>
      <t>outer</t>
    </r>
    <r>
      <rPr>
        <sz val="10"/>
        <rFont val="Arial"/>
        <family val="0"/>
      </rPr>
      <t xml:space="preserve"> cylinder:</t>
    </r>
  </si>
  <si>
    <r>
      <t xml:space="preserve">Enter the length of the </t>
    </r>
    <r>
      <rPr>
        <b/>
        <sz val="10"/>
        <rFont val="Arial"/>
        <family val="2"/>
      </rPr>
      <t>outer</t>
    </r>
    <r>
      <rPr>
        <sz val="10"/>
        <rFont val="Arial"/>
        <family val="0"/>
      </rPr>
      <t xml:space="preserve"> cylinder:</t>
    </r>
  </si>
  <si>
    <r>
      <t xml:space="preserve">Enter the </t>
    </r>
    <r>
      <rPr>
        <b/>
        <sz val="10"/>
        <rFont val="Arial"/>
        <family val="2"/>
      </rPr>
      <t>outside</t>
    </r>
    <r>
      <rPr>
        <sz val="10"/>
        <rFont val="Arial"/>
        <family val="0"/>
      </rPr>
      <t xml:space="preserve"> diameter of the </t>
    </r>
    <r>
      <rPr>
        <b/>
        <sz val="10"/>
        <rFont val="Arial"/>
        <family val="2"/>
      </rPr>
      <t>inner</t>
    </r>
    <r>
      <rPr>
        <sz val="10"/>
        <rFont val="Arial"/>
        <family val="0"/>
      </rPr>
      <t xml:space="preserve"> cylinder A:</t>
    </r>
  </si>
  <si>
    <r>
      <t xml:space="preserve">Enter the length of the </t>
    </r>
    <r>
      <rPr>
        <b/>
        <sz val="10"/>
        <rFont val="Arial"/>
        <family val="2"/>
      </rPr>
      <t>inner</t>
    </r>
    <r>
      <rPr>
        <sz val="10"/>
        <rFont val="Arial"/>
        <family val="0"/>
      </rPr>
      <t xml:space="preserve"> cylinder A:</t>
    </r>
  </si>
  <si>
    <t>Calculated: Radius of the cylinder A:</t>
  </si>
  <si>
    <t>Cylinder A</t>
  </si>
  <si>
    <t>Cylinder B (if applicable)</t>
  </si>
  <si>
    <t>fluid ounces</t>
  </si>
  <si>
    <t>Calculated: Volume of the cylinder B:</t>
  </si>
  <si>
    <t>Calculated: Volume of the cylinder A:</t>
  </si>
  <si>
    <r>
      <t xml:space="preserve">Enter the </t>
    </r>
    <r>
      <rPr>
        <b/>
        <sz val="10"/>
        <rFont val="Arial"/>
        <family val="2"/>
      </rPr>
      <t>outside</t>
    </r>
    <r>
      <rPr>
        <sz val="10"/>
        <rFont val="Arial"/>
        <family val="0"/>
      </rPr>
      <t xml:space="preserve"> diameter of the </t>
    </r>
    <r>
      <rPr>
        <b/>
        <sz val="10"/>
        <rFont val="Arial"/>
        <family val="2"/>
      </rPr>
      <t>inner</t>
    </r>
    <r>
      <rPr>
        <sz val="10"/>
        <rFont val="Arial"/>
        <family val="0"/>
      </rPr>
      <t xml:space="preserve"> cylinder B:</t>
    </r>
  </si>
  <si>
    <r>
      <t xml:space="preserve">Calculated: Length of the </t>
    </r>
    <r>
      <rPr>
        <b/>
        <sz val="10"/>
        <rFont val="Arial"/>
        <family val="2"/>
      </rPr>
      <t>inner</t>
    </r>
    <r>
      <rPr>
        <sz val="10"/>
        <rFont val="Arial"/>
        <family val="0"/>
      </rPr>
      <t xml:space="preserve"> cylinder B:</t>
    </r>
  </si>
  <si>
    <t>Calculated: Radius of the cylinder B:</t>
  </si>
  <si>
    <t>Calculated: Volume of the of the space between the inside walls of Cylinder X and the outside walls of cylinders A and B:</t>
  </si>
  <si>
    <r>
      <t xml:space="preserve">To calculate the volume of the space between an </t>
    </r>
    <r>
      <rPr>
        <b/>
        <sz val="10"/>
        <color indexed="10"/>
        <rFont val="Arial"/>
        <family val="2"/>
      </rPr>
      <t>inside</t>
    </r>
    <r>
      <rPr>
        <sz val="10"/>
        <color indexed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outside</t>
    </r>
    <r>
      <rPr>
        <sz val="10"/>
        <color indexed="10"/>
        <rFont val="Arial"/>
        <family val="2"/>
      </rPr>
      <t xml:space="preserve"> cylinders:</t>
    </r>
  </si>
  <si>
    <r>
      <t xml:space="preserve">To calculate the volume of a </t>
    </r>
    <r>
      <rPr>
        <b/>
        <sz val="10"/>
        <color indexed="10"/>
        <rFont val="Arial"/>
        <family val="2"/>
      </rPr>
      <t>single</t>
    </r>
    <r>
      <rPr>
        <sz val="10"/>
        <color indexed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Outside</t>
    </r>
    <r>
      <rPr>
        <sz val="10"/>
        <color indexed="10"/>
        <rFont val="Arial"/>
        <family val="2"/>
      </rPr>
      <t xml:space="preserve"> cylinder X:</t>
    </r>
  </si>
  <si>
    <r>
      <t xml:space="preserve">To calculate the volume of a </t>
    </r>
    <r>
      <rPr>
        <b/>
        <sz val="10"/>
        <color indexed="10"/>
        <rFont val="Arial"/>
        <family val="2"/>
      </rPr>
      <t>single</t>
    </r>
    <r>
      <rPr>
        <sz val="10"/>
        <color indexed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Outside</t>
    </r>
    <r>
      <rPr>
        <sz val="10"/>
        <color indexed="10"/>
        <rFont val="Arial"/>
        <family val="2"/>
      </rPr>
      <t xml:space="preserve"> Frustum X:</t>
    </r>
  </si>
  <si>
    <t>Calculated: Radius of the forward opening:</t>
  </si>
  <si>
    <t>Calculated: Radius of the aft opening:</t>
  </si>
  <si>
    <r>
      <t>r</t>
    </r>
    <r>
      <rPr>
        <vertAlign val="subscript"/>
        <sz val="10"/>
        <rFont val="Arial"/>
        <family val="2"/>
      </rPr>
      <t>2 =</t>
    </r>
  </si>
  <si>
    <r>
      <t>r</t>
    </r>
    <r>
      <rPr>
        <vertAlign val="subscript"/>
        <sz val="10"/>
        <rFont val="Arial"/>
        <family val="2"/>
      </rPr>
      <t>1 =</t>
    </r>
  </si>
  <si>
    <r>
      <t>d</t>
    </r>
    <r>
      <rPr>
        <vertAlign val="subscript"/>
        <sz val="10"/>
        <rFont val="Arial"/>
        <family val="2"/>
      </rPr>
      <t>1 =</t>
    </r>
  </si>
  <si>
    <r>
      <t>d</t>
    </r>
    <r>
      <rPr>
        <vertAlign val="subscript"/>
        <sz val="10"/>
        <rFont val="Arial"/>
        <family val="2"/>
      </rPr>
      <t>2 =</t>
    </r>
  </si>
  <si>
    <r>
      <t xml:space="preserve">Enter the length of the </t>
    </r>
    <r>
      <rPr>
        <b/>
        <sz val="10"/>
        <rFont val="Arial"/>
        <family val="2"/>
      </rPr>
      <t>frustum:</t>
    </r>
  </si>
  <si>
    <t>Calculated: Volume of the frustum</t>
  </si>
  <si>
    <r>
      <t xml:space="preserve">To calculate the volume of the space between an outer frustum and </t>
    </r>
    <r>
      <rPr>
        <b/>
        <sz val="10"/>
        <color indexed="10"/>
        <rFont val="Arial"/>
        <family val="2"/>
      </rPr>
      <t>inner</t>
    </r>
    <r>
      <rPr>
        <sz val="10"/>
        <color indexed="10"/>
        <rFont val="Arial"/>
        <family val="2"/>
      </rPr>
      <t xml:space="preserve"> cylinders:</t>
    </r>
  </si>
  <si>
    <t>Calculated: Volume of the of the space between the inside walls of Frustum X and the outside walls of cylinders A and B:</t>
  </si>
  <si>
    <r>
      <t xml:space="preserve">Enter length of the </t>
    </r>
    <r>
      <rPr>
        <b/>
        <sz val="10"/>
        <rFont val="Arial"/>
        <family val="2"/>
      </rPr>
      <t>inner</t>
    </r>
    <r>
      <rPr>
        <sz val="10"/>
        <rFont val="Arial"/>
        <family val="0"/>
      </rPr>
      <t xml:space="preserve"> cylinder B:</t>
    </r>
  </si>
  <si>
    <r>
      <t xml:space="preserve">Enter the </t>
    </r>
    <r>
      <rPr>
        <sz val="10"/>
        <rFont val="Arial"/>
        <family val="0"/>
      </rPr>
      <t xml:space="preserve">diameter of the </t>
    </r>
    <r>
      <rPr>
        <b/>
        <sz val="10"/>
        <color indexed="10"/>
        <rFont val="Arial"/>
        <family val="2"/>
      </rPr>
      <t>aft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frustum</t>
    </r>
    <r>
      <rPr>
        <sz val="10"/>
        <rFont val="Arial"/>
        <family val="0"/>
      </rPr>
      <t xml:space="preserve"> opening:</t>
    </r>
  </si>
  <si>
    <r>
      <t xml:space="preserve">Enter the diameter of the </t>
    </r>
    <r>
      <rPr>
        <b/>
        <sz val="10"/>
        <color indexed="10"/>
        <rFont val="Arial"/>
        <family val="2"/>
      </rPr>
      <t>forward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frustum</t>
    </r>
    <r>
      <rPr>
        <sz val="10"/>
        <rFont val="Arial"/>
        <family val="0"/>
      </rPr>
      <t xml:space="preserve"> opening </t>
    </r>
    <r>
      <rPr>
        <i/>
        <sz val="9"/>
        <rFont val="Arial"/>
        <family val="2"/>
      </rPr>
      <t>(cone = 0)</t>
    </r>
    <r>
      <rPr>
        <sz val="10"/>
        <rFont val="Arial"/>
        <family val="0"/>
      </rPr>
      <t>:</t>
    </r>
  </si>
  <si>
    <t>Volume of a Cone =</t>
  </si>
  <si>
    <t>Volume of a Frustum of a Cone =</t>
  </si>
  <si>
    <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3</t>
    </r>
    <r>
      <rPr>
        <sz val="12"/>
        <rFont val="Symbol"/>
        <family val="1"/>
      </rPr>
      <t>p</t>
    </r>
    <r>
      <rPr>
        <sz val="12"/>
        <rFont val="Times New Roman"/>
        <family val="1"/>
      </rPr>
      <t>r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h</t>
    </r>
  </si>
  <si>
    <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3</t>
    </r>
    <r>
      <rPr>
        <sz val="12"/>
        <rFont val="Symbol"/>
        <family val="1"/>
      </rPr>
      <t>p</t>
    </r>
    <r>
      <rPr>
        <i/>
        <sz val="12"/>
        <rFont val="Times New Roman"/>
        <family val="1"/>
      </rPr>
      <t>h</t>
    </r>
    <r>
      <rPr>
        <sz val="12"/>
        <rFont val="Times New Roman"/>
        <family val="1"/>
      </rPr>
      <t>[</t>
    </r>
    <r>
      <rPr>
        <i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+</t>
    </r>
    <r>
      <rPr>
        <i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+(</t>
    </r>
    <r>
      <rPr>
        <i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)]</t>
    </r>
  </si>
  <si>
    <r>
      <t xml:space="preserve">Volume of a cylinder = </t>
    </r>
    <r>
      <rPr>
        <sz val="12"/>
        <rFont val="Symbol"/>
        <family val="1"/>
      </rPr>
      <t>p</t>
    </r>
    <r>
      <rPr>
        <i/>
        <sz val="12"/>
        <rFont val="Arial"/>
        <family val="2"/>
      </rPr>
      <t>r</t>
    </r>
    <r>
      <rPr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h</t>
    </r>
  </si>
  <si>
    <t>Inputs</t>
  </si>
  <si>
    <t>Ogive Length</t>
  </si>
  <si>
    <t>Ogive Diameter</t>
  </si>
  <si>
    <t>Wall thickness</t>
  </si>
  <si>
    <t>Outputs</t>
  </si>
  <si>
    <t>Displacement Volume</t>
  </si>
  <si>
    <t>Internal Void Volume</t>
  </si>
  <si>
    <t>Net Volume</t>
  </si>
  <si>
    <t>Caclulations</t>
  </si>
  <si>
    <t>Outside</t>
  </si>
  <si>
    <t>Inside</t>
  </si>
  <si>
    <t xml:space="preserve">Net </t>
  </si>
  <si>
    <t>Length</t>
  </si>
  <si>
    <t>Diameter</t>
  </si>
  <si>
    <t>Radius</t>
  </si>
  <si>
    <t>Yo</t>
  </si>
  <si>
    <t>Volume</t>
  </si>
  <si>
    <t>Thickness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</si>
</sst>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\ &quot;in&quot;"/>
    <numFmt numFmtId="167" formatCode="0.00000000000000"/>
  </numFmts>
  <fonts count="20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sz val="12"/>
      <name val="Symbol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3" fontId="0" fillId="0" borderId="0" xfId="15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right"/>
    </xf>
    <xf numFmtId="43" fontId="0" fillId="4" borderId="0" xfId="15" applyNumberFormat="1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right"/>
    </xf>
    <xf numFmtId="43" fontId="0" fillId="5" borderId="0" xfId="15" applyNumberFormat="1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right"/>
    </xf>
    <xf numFmtId="43" fontId="0" fillId="6" borderId="0" xfId="15" applyNumberFormat="1" applyFill="1" applyAlignment="1">
      <alignment horizontal="center"/>
    </xf>
    <xf numFmtId="0" fontId="1" fillId="7" borderId="0" xfId="0" applyFont="1" applyFill="1" applyAlignment="1">
      <alignment horizontal="right"/>
    </xf>
    <xf numFmtId="43" fontId="0" fillId="7" borderId="0" xfId="15" applyNumberFormat="1" applyFill="1" applyAlignment="1">
      <alignment horizontal="center"/>
    </xf>
    <xf numFmtId="0" fontId="0" fillId="7" borderId="0" xfId="0" applyFill="1" applyAlignment="1">
      <alignment/>
    </xf>
    <xf numFmtId="43" fontId="0" fillId="7" borderId="0" xfId="15" applyNumberFormat="1" applyFill="1" applyAlignment="1">
      <alignment/>
    </xf>
    <xf numFmtId="0" fontId="5" fillId="0" borderId="0" xfId="0" applyFont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43" fontId="0" fillId="2" borderId="1" xfId="15" applyNumberFormat="1" applyFont="1" applyFill="1" applyBorder="1" applyAlignment="1" applyProtection="1">
      <alignment horizontal="center"/>
      <protection locked="0"/>
    </xf>
    <xf numFmtId="43" fontId="0" fillId="8" borderId="1" xfId="15" applyNumberFormat="1" applyFont="1" applyFill="1" applyBorder="1" applyAlignment="1" applyProtection="1">
      <alignment horizontal="center"/>
      <protection locked="0"/>
    </xf>
    <xf numFmtId="43" fontId="0" fillId="3" borderId="1" xfId="15" applyNumberFormat="1" applyFont="1" applyFill="1" applyBorder="1" applyAlignment="1" applyProtection="1">
      <alignment horizontal="center"/>
      <protection locked="0"/>
    </xf>
    <xf numFmtId="43" fontId="0" fillId="2" borderId="1" xfId="15" applyNumberFormat="1" applyFill="1" applyBorder="1" applyAlignment="1" applyProtection="1">
      <alignment horizontal="center"/>
      <protection locked="0"/>
    </xf>
    <xf numFmtId="43" fontId="0" fillId="3" borderId="1" xfId="15" applyNumberFormat="1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7" fillId="2" borderId="3" xfId="0" applyFont="1" applyFill="1" applyBorder="1" applyAlignment="1" applyProtection="1">
      <alignment/>
      <protection locked="0"/>
    </xf>
    <xf numFmtId="0" fontId="16" fillId="0" borderId="4" xfId="0" applyFont="1" applyBorder="1" applyAlignment="1">
      <alignment/>
    </xf>
    <xf numFmtId="0" fontId="17" fillId="2" borderId="5" xfId="0" applyFont="1" applyFill="1" applyBorder="1" applyAlignment="1" applyProtection="1">
      <alignment/>
      <protection locked="0"/>
    </xf>
    <xf numFmtId="0" fontId="16" fillId="0" borderId="6" xfId="0" applyFont="1" applyBorder="1" applyAlignment="1">
      <alignment/>
    </xf>
    <xf numFmtId="0" fontId="17" fillId="2" borderId="7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2" xfId="0" applyFont="1" applyBorder="1" applyAlignment="1">
      <alignment/>
    </xf>
    <xf numFmtId="2" fontId="19" fillId="0" borderId="3" xfId="0" applyNumberFormat="1" applyFont="1" applyBorder="1" applyAlignment="1">
      <alignment/>
    </xf>
    <xf numFmtId="0" fontId="19" fillId="0" borderId="4" xfId="0" applyFont="1" applyBorder="1" applyAlignment="1">
      <alignment/>
    </xf>
    <xf numFmtId="2" fontId="19" fillId="0" borderId="5" xfId="0" applyNumberFormat="1" applyFont="1" applyBorder="1" applyAlignment="1">
      <alignment/>
    </xf>
    <xf numFmtId="0" fontId="19" fillId="0" borderId="6" xfId="0" applyFont="1" applyBorder="1" applyAlignment="1">
      <alignment/>
    </xf>
    <xf numFmtId="2" fontId="19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0</xdr:row>
      <xdr:rowOff>1466850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6</xdr:row>
      <xdr:rowOff>28575</xdr:rowOff>
    </xdr:from>
    <xdr:to>
      <xdr:col>7</xdr:col>
      <xdr:colOff>390525</xdr:colOff>
      <xdr:row>24</xdr:row>
      <xdr:rowOff>28575</xdr:rowOff>
    </xdr:to>
    <xdr:grpSp>
      <xdr:nvGrpSpPr>
        <xdr:cNvPr id="2" name="Group 3"/>
        <xdr:cNvGrpSpPr>
          <a:grpSpLocks/>
        </xdr:cNvGrpSpPr>
      </xdr:nvGrpSpPr>
      <xdr:grpSpPr>
        <a:xfrm>
          <a:off x="6038850" y="2352675"/>
          <a:ext cx="1219200" cy="2914650"/>
          <a:chOff x="4118" y="780"/>
          <a:chExt cx="766" cy="2016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 rot="1775794">
            <a:off x="4240" y="1584"/>
            <a:ext cx="384" cy="384"/>
          </a:xfrm>
          <a:prstGeom prst="donut">
            <a:avLst>
              <a:gd name="adj" fmla="val -26231"/>
            </a:avLst>
          </a:prstGeom>
          <a:solidFill>
            <a:srgbClr val="FFAF5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 rot="1775794">
            <a:off x="4176" y="900"/>
            <a:ext cx="203" cy="201"/>
          </a:xfrm>
          <a:prstGeom prst="donut">
            <a:avLst>
              <a:gd name="adj" fmla="val -46699"/>
            </a:avLst>
          </a:prstGeom>
          <a:solidFill>
            <a:srgbClr val="FF9933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 rot="21591481">
            <a:off x="4118" y="780"/>
            <a:ext cx="766" cy="2016"/>
            <a:chOff x="3264" y="720"/>
            <a:chExt cx="766" cy="2016"/>
          </a:xfrm>
          <a:solidFill>
            <a:srgbClr val="FFFFFF"/>
          </a:solidFill>
        </xdr:grpSpPr>
        <xdr:sp>
          <xdr:nvSpPr>
            <xdr:cNvPr id="6" name="AutoShape 7"/>
            <xdr:cNvSpPr>
              <a:spLocks/>
            </xdr:cNvSpPr>
          </xdr:nvSpPr>
          <xdr:spPr>
            <a:xfrm rot="21031320">
              <a:off x="3406" y="2304"/>
              <a:ext cx="624" cy="4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 rot="21006207">
              <a:off x="3264" y="720"/>
              <a:ext cx="624" cy="2016"/>
            </a:xfrm>
            <a:prstGeom prst="can">
              <a:avLst>
                <a:gd name="adj" fmla="val -28902"/>
              </a:avLst>
            </a:prstGeom>
            <a:solidFill>
              <a:srgbClr val="FF9933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18</xdr:row>
      <xdr:rowOff>28575</xdr:rowOff>
    </xdr:from>
    <xdr:to>
      <xdr:col>6</xdr:col>
      <xdr:colOff>238125</xdr:colOff>
      <xdr:row>19</xdr:row>
      <xdr:rowOff>19050</xdr:rowOff>
    </xdr:to>
    <xdr:sp>
      <xdr:nvSpPr>
        <xdr:cNvPr id="8" name="AutoShape 10"/>
        <xdr:cNvSpPr>
          <a:spLocks/>
        </xdr:cNvSpPr>
      </xdr:nvSpPr>
      <xdr:spPr>
        <a:xfrm flipV="1">
          <a:off x="5781675" y="4295775"/>
          <a:ext cx="714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152400</xdr:rowOff>
    </xdr:from>
    <xdr:to>
      <xdr:col>5</xdr:col>
      <xdr:colOff>133350</xdr:colOff>
      <xdr:row>10</xdr:row>
      <xdr:rowOff>161925</xdr:rowOff>
    </xdr:to>
    <xdr:sp>
      <xdr:nvSpPr>
        <xdr:cNvPr id="9" name="AutoShape 12"/>
        <xdr:cNvSpPr>
          <a:spLocks/>
        </xdr:cNvSpPr>
      </xdr:nvSpPr>
      <xdr:spPr>
        <a:xfrm flipV="1">
          <a:off x="5372100" y="3124200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161925</xdr:rowOff>
    </xdr:from>
    <xdr:to>
      <xdr:col>7</xdr:col>
      <xdr:colOff>180975</xdr:colOff>
      <xdr:row>10</xdr:row>
      <xdr:rowOff>161925</xdr:rowOff>
    </xdr:to>
    <xdr:sp>
      <xdr:nvSpPr>
        <xdr:cNvPr id="10" name="AutoShape 14"/>
        <xdr:cNvSpPr>
          <a:spLocks/>
        </xdr:cNvSpPr>
      </xdr:nvSpPr>
      <xdr:spPr>
        <a:xfrm flipH="1">
          <a:off x="6505575" y="3133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114300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481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24</xdr:row>
      <xdr:rowOff>133350</xdr:rowOff>
    </xdr:from>
    <xdr:to>
      <xdr:col>7</xdr:col>
      <xdr:colOff>561975</xdr:colOff>
      <xdr:row>28</xdr:row>
      <xdr:rowOff>142875</xdr:rowOff>
    </xdr:to>
    <xdr:sp>
      <xdr:nvSpPr>
        <xdr:cNvPr id="2" name="AutoShape 13"/>
        <xdr:cNvSpPr>
          <a:spLocks/>
        </xdr:cNvSpPr>
      </xdr:nvSpPr>
      <xdr:spPr>
        <a:xfrm rot="20754882">
          <a:off x="6762750" y="6734175"/>
          <a:ext cx="1133475" cy="6572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133350</xdr:rowOff>
    </xdr:from>
    <xdr:to>
      <xdr:col>7</xdr:col>
      <xdr:colOff>19050</xdr:colOff>
      <xdr:row>20</xdr:row>
      <xdr:rowOff>95250</xdr:rowOff>
    </xdr:to>
    <xdr:sp>
      <xdr:nvSpPr>
        <xdr:cNvPr id="3" name="AutoShape 14"/>
        <xdr:cNvSpPr>
          <a:spLocks/>
        </xdr:cNvSpPr>
      </xdr:nvSpPr>
      <xdr:spPr>
        <a:xfrm rot="1775794">
          <a:off x="6743700" y="5438775"/>
          <a:ext cx="609600" cy="609600"/>
        </a:xfrm>
        <a:prstGeom prst="donut">
          <a:avLst>
            <a:gd name="adj" fmla="val -26231"/>
          </a:avLst>
        </a:prstGeom>
        <a:solidFill>
          <a:srgbClr val="FFAF5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10</xdr:row>
      <xdr:rowOff>95250</xdr:rowOff>
    </xdr:from>
    <xdr:to>
      <xdr:col>6</xdr:col>
      <xdr:colOff>247650</xdr:colOff>
      <xdr:row>12</xdr:row>
      <xdr:rowOff>19050</xdr:rowOff>
    </xdr:to>
    <xdr:sp>
      <xdr:nvSpPr>
        <xdr:cNvPr id="4" name="AutoShape 15"/>
        <xdr:cNvSpPr>
          <a:spLocks/>
        </xdr:cNvSpPr>
      </xdr:nvSpPr>
      <xdr:spPr>
        <a:xfrm rot="1775794">
          <a:off x="6648450" y="4352925"/>
          <a:ext cx="323850" cy="323850"/>
        </a:xfrm>
        <a:prstGeom prst="donut">
          <a:avLst>
            <a:gd name="adj" fmla="val -46699"/>
          </a:avLst>
        </a:prstGeom>
        <a:solidFill>
          <a:srgbClr val="FF9933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38100</xdr:rowOff>
    </xdr:from>
    <xdr:to>
      <xdr:col>5</xdr:col>
      <xdr:colOff>485775</xdr:colOff>
      <xdr:row>25</xdr:row>
      <xdr:rowOff>57150</xdr:rowOff>
    </xdr:to>
    <xdr:sp>
      <xdr:nvSpPr>
        <xdr:cNvPr id="5" name="AutoShape 17"/>
        <xdr:cNvSpPr>
          <a:spLocks/>
        </xdr:cNvSpPr>
      </xdr:nvSpPr>
      <xdr:spPr>
        <a:xfrm flipV="1">
          <a:off x="6324600" y="6638925"/>
          <a:ext cx="276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38100</xdr:rowOff>
    </xdr:from>
    <xdr:to>
      <xdr:col>5</xdr:col>
      <xdr:colOff>552450</xdr:colOff>
      <xdr:row>10</xdr:row>
      <xdr:rowOff>190500</xdr:rowOff>
    </xdr:to>
    <xdr:sp>
      <xdr:nvSpPr>
        <xdr:cNvPr id="6" name="AutoShape 19"/>
        <xdr:cNvSpPr>
          <a:spLocks/>
        </xdr:cNvSpPr>
      </xdr:nvSpPr>
      <xdr:spPr>
        <a:xfrm>
          <a:off x="6210300" y="4295775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114300</xdr:rowOff>
    </xdr:from>
    <xdr:to>
      <xdr:col>7</xdr:col>
      <xdr:colOff>400050</xdr:colOff>
      <xdr:row>20</xdr:row>
      <xdr:rowOff>9525</xdr:rowOff>
    </xdr:to>
    <xdr:sp>
      <xdr:nvSpPr>
        <xdr:cNvPr id="7" name="AutoShape 21"/>
        <xdr:cNvSpPr>
          <a:spLocks/>
        </xdr:cNvSpPr>
      </xdr:nvSpPr>
      <xdr:spPr>
        <a:xfrm flipH="1">
          <a:off x="7429500" y="5581650"/>
          <a:ext cx="304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7</xdr:col>
      <xdr:colOff>552450</xdr:colOff>
      <xdr:row>30</xdr:row>
      <xdr:rowOff>123825</xdr:rowOff>
    </xdr:to>
    <xdr:sp>
      <xdr:nvSpPr>
        <xdr:cNvPr id="8" name="AutoShape 22"/>
        <xdr:cNvSpPr>
          <a:spLocks/>
        </xdr:cNvSpPr>
      </xdr:nvSpPr>
      <xdr:spPr>
        <a:xfrm>
          <a:off x="6591300" y="4533900"/>
          <a:ext cx="1295400" cy="3162300"/>
        </a:xfrm>
        <a:custGeom>
          <a:pathLst>
            <a:path h="1995" w="815">
              <a:moveTo>
                <a:pt x="0" y="57"/>
              </a:moveTo>
              <a:cubicBezTo>
                <a:pt x="58" y="882"/>
                <a:pt x="114" y="1707"/>
                <a:pt x="114" y="1707"/>
              </a:cubicBezTo>
              <a:cubicBezTo>
                <a:pt x="114" y="1707"/>
                <a:pt x="514" y="1995"/>
                <a:pt x="815" y="1555"/>
              </a:cubicBezTo>
              <a:cubicBezTo>
                <a:pt x="539" y="778"/>
                <a:pt x="356" y="259"/>
                <a:pt x="264" y="0"/>
              </a:cubicBezTo>
            </a:path>
          </a:pathLst>
        </a:custGeom>
        <a:solidFill>
          <a:srgbClr val="FFCC99">
            <a:alpha val="5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95250</xdr:rowOff>
    </xdr:from>
    <xdr:to>
      <xdr:col>6</xdr:col>
      <xdr:colOff>276225</xdr:colOff>
      <xdr:row>12</xdr:row>
      <xdr:rowOff>0</xdr:rowOff>
    </xdr:to>
    <xdr:sp>
      <xdr:nvSpPr>
        <xdr:cNvPr id="9" name="AutoShape 23"/>
        <xdr:cNvSpPr>
          <a:spLocks/>
        </xdr:cNvSpPr>
      </xdr:nvSpPr>
      <xdr:spPr>
        <a:xfrm rot="20754882">
          <a:off x="6572250" y="4352925"/>
          <a:ext cx="4286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11</xdr:row>
      <xdr:rowOff>114300</xdr:rowOff>
    </xdr:from>
    <xdr:to>
      <xdr:col>6</xdr:col>
      <xdr:colOff>38100</xdr:colOff>
      <xdr:row>27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6591300" y="4572000"/>
          <a:ext cx="1714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11</xdr:row>
      <xdr:rowOff>19050</xdr:rowOff>
    </xdr:from>
    <xdr:to>
      <xdr:col>7</xdr:col>
      <xdr:colOff>561975</xdr:colOff>
      <xdr:row>26</xdr:row>
      <xdr:rowOff>57150</xdr:rowOff>
    </xdr:to>
    <xdr:sp>
      <xdr:nvSpPr>
        <xdr:cNvPr id="11" name="AutoShape 25"/>
        <xdr:cNvSpPr>
          <a:spLocks/>
        </xdr:cNvSpPr>
      </xdr:nvSpPr>
      <xdr:spPr>
        <a:xfrm>
          <a:off x="7010400" y="4476750"/>
          <a:ext cx="8858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</xdr:row>
      <xdr:rowOff>28575</xdr:rowOff>
    </xdr:from>
    <xdr:to>
      <xdr:col>9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514975" y="762000"/>
          <a:ext cx="1866900" cy="1552575"/>
          <a:chOff x="547" y="71"/>
          <a:chExt cx="196" cy="13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47" y="71"/>
            <a:ext cx="196" cy="132"/>
            <a:chOff x="547" y="71"/>
            <a:chExt cx="196" cy="132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547" y="71"/>
              <a:ext cx="196" cy="66"/>
            </a:xfrm>
            <a:custGeom>
              <a:pathLst>
                <a:path h="57" w="196">
                  <a:moveTo>
                    <a:pt x="0" y="2"/>
                  </a:moveTo>
                  <a:cubicBezTo>
                    <a:pt x="38" y="1"/>
                    <a:pt x="77" y="0"/>
                    <a:pt x="109" y="9"/>
                  </a:cubicBezTo>
                  <a:cubicBezTo>
                    <a:pt x="141" y="18"/>
                    <a:pt x="168" y="37"/>
                    <a:pt x="196" y="57"/>
                  </a:cubicBezTo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 flipV="1">
              <a:off x="547" y="137"/>
              <a:ext cx="196" cy="66"/>
            </a:xfrm>
            <a:custGeom>
              <a:pathLst>
                <a:path h="57" w="196">
                  <a:moveTo>
                    <a:pt x="0" y="2"/>
                  </a:moveTo>
                  <a:cubicBezTo>
                    <a:pt x="38" y="1"/>
                    <a:pt x="77" y="0"/>
                    <a:pt x="109" y="9"/>
                  </a:cubicBezTo>
                  <a:cubicBezTo>
                    <a:pt x="141" y="18"/>
                    <a:pt x="168" y="37"/>
                    <a:pt x="196" y="57"/>
                  </a:cubicBezTo>
                </a:path>
              </a:pathLst>
            </a:cu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Polygon 5"/>
          <xdr:cNvSpPr>
            <a:spLocks/>
          </xdr:cNvSpPr>
        </xdr:nvSpPr>
        <xdr:spPr>
          <a:xfrm>
            <a:off x="547" y="73"/>
            <a:ext cx="196" cy="128"/>
          </a:xfrm>
          <a:custGeom>
            <a:pathLst>
              <a:path h="128" w="196">
                <a:moveTo>
                  <a:pt x="0" y="0"/>
                </a:moveTo>
                <a:lnTo>
                  <a:pt x="196" y="63"/>
                </a:lnTo>
                <a:lnTo>
                  <a:pt x="0" y="128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123825</xdr:rowOff>
    </xdr:from>
    <xdr:to>
      <xdr:col>8</xdr:col>
      <xdr:colOff>438150</xdr:colOff>
      <xdr:row>11</xdr:row>
      <xdr:rowOff>76200</xdr:rowOff>
    </xdr:to>
    <xdr:grpSp>
      <xdr:nvGrpSpPr>
        <xdr:cNvPr id="6" name="Group 6"/>
        <xdr:cNvGrpSpPr>
          <a:grpSpLocks/>
        </xdr:cNvGrpSpPr>
      </xdr:nvGrpSpPr>
      <xdr:grpSpPr>
        <a:xfrm>
          <a:off x="5524500" y="857250"/>
          <a:ext cx="1657350" cy="1381125"/>
          <a:chOff x="547" y="71"/>
          <a:chExt cx="196" cy="132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547" y="71"/>
            <a:ext cx="196" cy="66"/>
          </a:xfrm>
          <a:custGeom>
            <a:pathLst>
              <a:path h="57" w="196">
                <a:moveTo>
                  <a:pt x="0" y="2"/>
                </a:moveTo>
                <a:cubicBezTo>
                  <a:pt x="38" y="1"/>
                  <a:pt x="77" y="0"/>
                  <a:pt x="109" y="9"/>
                </a:cubicBezTo>
                <a:cubicBezTo>
                  <a:pt x="141" y="18"/>
                  <a:pt x="168" y="37"/>
                  <a:pt x="196" y="57"/>
                </a:cubicBez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V="1">
            <a:off x="547" y="137"/>
            <a:ext cx="196" cy="66"/>
          </a:xfrm>
          <a:custGeom>
            <a:pathLst>
              <a:path h="57" w="196">
                <a:moveTo>
                  <a:pt x="0" y="2"/>
                </a:moveTo>
                <a:cubicBezTo>
                  <a:pt x="38" y="1"/>
                  <a:pt x="77" y="0"/>
                  <a:pt x="109" y="9"/>
                </a:cubicBezTo>
                <a:cubicBezTo>
                  <a:pt x="141" y="18"/>
                  <a:pt x="168" y="37"/>
                  <a:pt x="196" y="57"/>
                </a:cubicBez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142875</xdr:rowOff>
    </xdr:from>
    <xdr:to>
      <xdr:col>8</xdr:col>
      <xdr:colOff>438150</xdr:colOff>
      <xdr:row>11</xdr:row>
      <xdr:rowOff>57150</xdr:rowOff>
    </xdr:to>
    <xdr:sp>
      <xdr:nvSpPr>
        <xdr:cNvPr id="9" name="Polygon 9"/>
        <xdr:cNvSpPr>
          <a:spLocks/>
        </xdr:cNvSpPr>
      </xdr:nvSpPr>
      <xdr:spPr>
        <a:xfrm>
          <a:off x="5524500" y="876300"/>
          <a:ext cx="1657350" cy="1343025"/>
        </a:xfrm>
        <a:custGeom>
          <a:pathLst>
            <a:path h="128" w="196">
              <a:moveTo>
                <a:pt x="0" y="0"/>
              </a:moveTo>
              <a:lnTo>
                <a:pt x="196" y="63"/>
              </a:lnTo>
              <a:lnTo>
                <a:pt x="0" y="12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133350</xdr:rowOff>
    </xdr:from>
    <xdr:to>
      <xdr:col>6</xdr:col>
      <xdr:colOff>0</xdr:colOff>
      <xdr:row>16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5524500" y="22955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19050</xdr:rowOff>
    </xdr:from>
    <xdr:to>
      <xdr:col>9</xdr:col>
      <xdr:colOff>47625</xdr:colOff>
      <xdr:row>16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7400925" y="157162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28575</xdr:rowOff>
    </xdr:from>
    <xdr:to>
      <xdr:col>9</xdr:col>
      <xdr:colOff>57150</xdr:colOff>
      <xdr:row>15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5524500" y="2838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14</xdr:row>
      <xdr:rowOff>104775</xdr:rowOff>
    </xdr:from>
    <xdr:to>
      <xdr:col>7</xdr:col>
      <xdr:colOff>361950</xdr:colOff>
      <xdr:row>15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43650" y="27527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5</xdr:col>
      <xdr:colOff>190500</xdr:colOff>
      <xdr:row>4</xdr:row>
      <xdr:rowOff>47625</xdr:rowOff>
    </xdr:from>
    <xdr:to>
      <xdr:col>6</xdr:col>
      <xdr:colOff>0</xdr:colOff>
      <xdr:row>4</xdr:row>
      <xdr:rowOff>47625</xdr:rowOff>
    </xdr:to>
    <xdr:sp>
      <xdr:nvSpPr>
        <xdr:cNvPr id="14" name="Line 14"/>
        <xdr:cNvSpPr>
          <a:spLocks/>
        </xdr:cNvSpPr>
      </xdr:nvSpPr>
      <xdr:spPr>
        <a:xfrm flipH="1">
          <a:off x="5105400" y="781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142875</xdr:rowOff>
    </xdr:from>
    <xdr:to>
      <xdr:col>5</xdr:col>
      <xdr:colOff>600075</xdr:colOff>
      <xdr:row>11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5095875" y="2305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4</xdr:row>
      <xdr:rowOff>28575</xdr:rowOff>
    </xdr:from>
    <xdr:to>
      <xdr:col>5</xdr:col>
      <xdr:colOff>371475</xdr:colOff>
      <xdr:row>11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5286375" y="76200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276225</xdr:colOff>
      <xdr:row>7</xdr:row>
      <xdr:rowOff>76200</xdr:rowOff>
    </xdr:from>
    <xdr:ext cx="161925" cy="200025"/>
    <xdr:sp>
      <xdr:nvSpPr>
        <xdr:cNvPr id="17" name="TextBox 17"/>
        <xdr:cNvSpPr txBox="1">
          <a:spLocks noChangeArrowheads="1"/>
        </xdr:cNvSpPr>
      </xdr:nvSpPr>
      <xdr:spPr>
        <a:xfrm>
          <a:off x="5191125" y="1419225"/>
          <a:ext cx="161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3" max="3" width="9.8515625" style="1" customWidth="1"/>
    <col min="4" max="4" width="13.140625" style="0" customWidth="1"/>
  </cols>
  <sheetData>
    <row r="1" spans="5:7" ht="119.25" customHeight="1">
      <c r="E1" s="25" t="s">
        <v>42</v>
      </c>
      <c r="F1" s="25"/>
      <c r="G1" s="25"/>
    </row>
    <row r="4" ht="12.75">
      <c r="A4" s="19" t="s">
        <v>23</v>
      </c>
    </row>
    <row r="5" spans="1:4" ht="12.75">
      <c r="A5" s="2" t="s">
        <v>8</v>
      </c>
      <c r="B5" s="3" t="s">
        <v>5</v>
      </c>
      <c r="C5" s="29">
        <v>3.9</v>
      </c>
      <c r="D5" s="2" t="s">
        <v>7</v>
      </c>
    </row>
    <row r="6" spans="1:4" ht="12.75">
      <c r="A6" s="4" t="s">
        <v>9</v>
      </c>
      <c r="B6" s="5" t="s">
        <v>1</v>
      </c>
      <c r="C6" s="30">
        <v>28</v>
      </c>
      <c r="D6" s="4" t="s">
        <v>7</v>
      </c>
    </row>
    <row r="7" spans="1:4" ht="12.75">
      <c r="A7" s="6" t="s">
        <v>4</v>
      </c>
      <c r="B7" s="7" t="s">
        <v>0</v>
      </c>
      <c r="C7" s="8">
        <f>C5/2</f>
        <v>1.95</v>
      </c>
      <c r="D7" s="6" t="s">
        <v>7</v>
      </c>
    </row>
    <row r="8" spans="1:4" ht="12.75">
      <c r="A8" s="9" t="s">
        <v>6</v>
      </c>
      <c r="B8" s="10" t="s">
        <v>2</v>
      </c>
      <c r="C8" s="11">
        <f>PI()*C7^2*C6</f>
        <v>334.48536982770526</v>
      </c>
      <c r="D8" s="9" t="s">
        <v>3</v>
      </c>
    </row>
    <row r="9" spans="1:4" ht="12.75">
      <c r="A9" s="9"/>
      <c r="B9" s="10" t="s">
        <v>2</v>
      </c>
      <c r="C9" s="11">
        <f>C8*0.5541126</f>
        <v>185.3425579371913</v>
      </c>
      <c r="D9" s="9" t="s">
        <v>15</v>
      </c>
    </row>
    <row r="10" ht="12.75"/>
    <row r="11" ht="12.75">
      <c r="A11" s="19" t="s">
        <v>22</v>
      </c>
    </row>
    <row r="12" ht="12.75"/>
    <row r="13" ht="12.75">
      <c r="A13" t="s">
        <v>13</v>
      </c>
    </row>
    <row r="14" spans="1:4" ht="12.75">
      <c r="A14" s="2" t="s">
        <v>10</v>
      </c>
      <c r="B14" s="3" t="s">
        <v>5</v>
      </c>
      <c r="C14" s="29">
        <v>3</v>
      </c>
      <c r="D14" s="2" t="s">
        <v>7</v>
      </c>
    </row>
    <row r="15" spans="1:4" ht="12.75">
      <c r="A15" s="4" t="s">
        <v>11</v>
      </c>
      <c r="B15" s="5" t="s">
        <v>1</v>
      </c>
      <c r="C15" s="30">
        <v>20</v>
      </c>
      <c r="D15" s="4" t="s">
        <v>7</v>
      </c>
    </row>
    <row r="16" spans="1:4" ht="12.75">
      <c r="A16" s="6" t="s">
        <v>12</v>
      </c>
      <c r="B16" s="7" t="s">
        <v>0</v>
      </c>
      <c r="C16" s="8">
        <f>C14/2</f>
        <v>1.5</v>
      </c>
      <c r="D16" s="6" t="s">
        <v>7</v>
      </c>
    </row>
    <row r="17" spans="1:4" ht="12.75">
      <c r="A17" s="9" t="s">
        <v>17</v>
      </c>
      <c r="B17" s="10" t="s">
        <v>2</v>
      </c>
      <c r="C17" s="11">
        <f>PI()*C16^2*C15</f>
        <v>141.3716694115407</v>
      </c>
      <c r="D17" s="9" t="s">
        <v>3</v>
      </c>
    </row>
    <row r="18" spans="1:4" ht="12.75">
      <c r="A18" s="9"/>
      <c r="B18" s="10" t="s">
        <v>2</v>
      </c>
      <c r="C18" s="11">
        <f>C17*0.5541126</f>
        <v>78.33582330396928</v>
      </c>
      <c r="D18" s="9" t="s">
        <v>15</v>
      </c>
    </row>
    <row r="19" ht="12.75"/>
    <row r="20" ht="12.75"/>
    <row r="21" ht="12.75">
      <c r="A21" t="s">
        <v>14</v>
      </c>
    </row>
    <row r="22" spans="1:4" ht="12.75">
      <c r="A22" s="2" t="s">
        <v>18</v>
      </c>
      <c r="B22" s="3" t="s">
        <v>5</v>
      </c>
      <c r="C22" s="29">
        <v>2.25</v>
      </c>
      <c r="D22" s="2" t="s">
        <v>7</v>
      </c>
    </row>
    <row r="23" spans="1:4" ht="12.75">
      <c r="A23" s="4" t="s">
        <v>35</v>
      </c>
      <c r="B23" s="5" t="s">
        <v>1</v>
      </c>
      <c r="C23" s="30">
        <v>8</v>
      </c>
      <c r="D23" s="4" t="s">
        <v>7</v>
      </c>
    </row>
    <row r="24" spans="1:4" ht="12.75">
      <c r="A24" s="12" t="s">
        <v>20</v>
      </c>
      <c r="B24" s="13" t="s">
        <v>0</v>
      </c>
      <c r="C24" s="14">
        <f>C22/2</f>
        <v>1.125</v>
      </c>
      <c r="D24" s="12" t="s">
        <v>7</v>
      </c>
    </row>
    <row r="25" spans="1:4" ht="12.75">
      <c r="A25" s="9" t="s">
        <v>16</v>
      </c>
      <c r="B25" s="10" t="s">
        <v>2</v>
      </c>
      <c r="C25" s="11">
        <f>PI()*C24^2*C23</f>
        <v>31.808625617596654</v>
      </c>
      <c r="D25" s="9" t="s">
        <v>3</v>
      </c>
    </row>
    <row r="26" spans="1:4" ht="12.75">
      <c r="A26" s="9"/>
      <c r="B26" s="10" t="s">
        <v>2</v>
      </c>
      <c r="C26" s="11">
        <f>C25*0.5541126</f>
        <v>17.625560243393085</v>
      </c>
      <c r="D26" s="9" t="s">
        <v>15</v>
      </c>
    </row>
    <row r="27" ht="14.25" customHeight="1"/>
    <row r="28" ht="14.25" customHeight="1"/>
    <row r="29" spans="1:4" ht="12.75">
      <c r="A29" s="31" t="s">
        <v>21</v>
      </c>
      <c r="B29" s="15" t="s">
        <v>2</v>
      </c>
      <c r="C29" s="16">
        <f>C8-C17-C25</f>
        <v>161.30507479856792</v>
      </c>
      <c r="D29" s="17" t="s">
        <v>3</v>
      </c>
    </row>
    <row r="30" spans="1:4" ht="12.75">
      <c r="A30" s="31"/>
      <c r="B30" s="15" t="s">
        <v>2</v>
      </c>
      <c r="C30" s="16">
        <f>C29*0.05541126</f>
        <v>8.938117438982895</v>
      </c>
      <c r="D30" s="17" t="s">
        <v>15</v>
      </c>
    </row>
    <row r="31" spans="1:4" ht="12.75">
      <c r="A31" s="31"/>
      <c r="B31" s="17"/>
      <c r="C31" s="18"/>
      <c r="D31" s="17"/>
    </row>
  </sheetData>
  <sheetProtection password="F713" sheet="1" objects="1" scenarios="1"/>
  <mergeCells count="1">
    <mergeCell ref="A29:A3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E39" sqref="E39"/>
    </sheetView>
  </sheetViews>
  <sheetFormatPr defaultColWidth="9.140625" defaultRowHeight="12.75"/>
  <cols>
    <col min="1" max="1" width="53.00390625" style="0" customWidth="1"/>
    <col min="3" max="3" width="9.28125" style="0" bestFit="1" customWidth="1"/>
    <col min="4" max="4" width="11.140625" style="0" customWidth="1"/>
  </cols>
  <sheetData>
    <row r="1" spans="4:5" ht="91.5" customHeight="1">
      <c r="D1" s="24" t="s">
        <v>38</v>
      </c>
      <c r="E1" s="23" t="s">
        <v>40</v>
      </c>
    </row>
    <row r="2" spans="4:5" ht="18.75">
      <c r="D2" s="24" t="s">
        <v>39</v>
      </c>
      <c r="E2" s="23" t="s">
        <v>41</v>
      </c>
    </row>
    <row r="3" ht="12.75">
      <c r="C3" s="22"/>
    </row>
    <row r="4" ht="112.5" customHeight="1"/>
    <row r="5" ht="30" customHeight="1"/>
    <row r="6" spans="1:3" ht="12.75">
      <c r="A6" s="19" t="s">
        <v>24</v>
      </c>
      <c r="C6" s="1"/>
    </row>
    <row r="7" spans="1:3" ht="12.75">
      <c r="A7" s="19"/>
      <c r="C7" s="1"/>
    </row>
    <row r="8" spans="1:4" ht="15.75">
      <c r="A8" s="2" t="s">
        <v>37</v>
      </c>
      <c r="B8" s="3" t="s">
        <v>29</v>
      </c>
      <c r="C8" s="26">
        <v>3</v>
      </c>
      <c r="D8" s="2" t="s">
        <v>7</v>
      </c>
    </row>
    <row r="9" spans="1:4" ht="15.75">
      <c r="A9" s="20" t="s">
        <v>36</v>
      </c>
      <c r="B9" s="21" t="s">
        <v>30</v>
      </c>
      <c r="C9" s="27">
        <v>7.5</v>
      </c>
      <c r="D9" s="20" t="s">
        <v>7</v>
      </c>
    </row>
    <row r="10" spans="1:4" ht="12.75">
      <c r="A10" s="4" t="s">
        <v>31</v>
      </c>
      <c r="B10" s="5" t="s">
        <v>1</v>
      </c>
      <c r="C10" s="28">
        <v>30</v>
      </c>
      <c r="D10" s="4" t="s">
        <v>7</v>
      </c>
    </row>
    <row r="11" spans="1:4" ht="15.75">
      <c r="A11" s="6" t="s">
        <v>25</v>
      </c>
      <c r="B11" s="7" t="s">
        <v>28</v>
      </c>
      <c r="C11" s="8">
        <f>C8/2</f>
        <v>1.5</v>
      </c>
      <c r="D11" s="6" t="s">
        <v>7</v>
      </c>
    </row>
    <row r="12" spans="1:4" ht="15.75">
      <c r="A12" s="6" t="s">
        <v>26</v>
      </c>
      <c r="B12" s="7" t="s">
        <v>27</v>
      </c>
      <c r="C12" s="8">
        <f>C9/2</f>
        <v>3.75</v>
      </c>
      <c r="D12" s="6" t="s">
        <v>7</v>
      </c>
    </row>
    <row r="13" spans="1:4" ht="12.75">
      <c r="A13" s="9" t="s">
        <v>32</v>
      </c>
      <c r="B13" s="10" t="s">
        <v>2</v>
      </c>
      <c r="C13" s="11">
        <f>PI()/3*C10*(C11^2+C12^2+C11*C12)</f>
        <v>689.1868883812608</v>
      </c>
      <c r="D13" s="9" t="s">
        <v>3</v>
      </c>
    </row>
    <row r="14" spans="1:4" ht="12.75">
      <c r="A14" s="9"/>
      <c r="B14" s="10" t="s">
        <v>2</v>
      </c>
      <c r="C14" s="11">
        <f>C13*0.5541126</f>
        <v>381.8871386068502</v>
      </c>
      <c r="D14" s="9" t="s">
        <v>15</v>
      </c>
    </row>
    <row r="15" ht="12.75">
      <c r="C15" s="1"/>
    </row>
    <row r="16" spans="1:3" ht="12.75">
      <c r="A16" s="19" t="s">
        <v>33</v>
      </c>
      <c r="C16" s="1"/>
    </row>
    <row r="17" ht="12.75">
      <c r="C17" s="1"/>
    </row>
    <row r="18" spans="1:3" ht="12.75">
      <c r="A18" t="s">
        <v>13</v>
      </c>
      <c r="C18" s="1"/>
    </row>
    <row r="19" spans="1:4" ht="12.75">
      <c r="A19" s="2" t="s">
        <v>10</v>
      </c>
      <c r="B19" s="3" t="s">
        <v>5</v>
      </c>
      <c r="C19" s="26">
        <v>3</v>
      </c>
      <c r="D19" s="2" t="s">
        <v>7</v>
      </c>
    </row>
    <row r="20" spans="1:4" ht="12.75">
      <c r="A20" s="4" t="s">
        <v>11</v>
      </c>
      <c r="B20" s="5" t="s">
        <v>1</v>
      </c>
      <c r="C20" s="28">
        <v>14</v>
      </c>
      <c r="D20" s="4" t="s">
        <v>7</v>
      </c>
    </row>
    <row r="21" spans="1:4" ht="12.75">
      <c r="A21" s="6" t="s">
        <v>12</v>
      </c>
      <c r="B21" s="7" t="s">
        <v>0</v>
      </c>
      <c r="C21" s="8">
        <f>C19/2</f>
        <v>1.5</v>
      </c>
      <c r="D21" s="6" t="s">
        <v>7</v>
      </c>
    </row>
    <row r="22" spans="1:4" ht="12.75">
      <c r="A22" s="9" t="s">
        <v>17</v>
      </c>
      <c r="B22" s="10" t="s">
        <v>2</v>
      </c>
      <c r="C22" s="11">
        <f>PI()*C21^2*C20</f>
        <v>98.96016858807849</v>
      </c>
      <c r="D22" s="9" t="s">
        <v>3</v>
      </c>
    </row>
    <row r="23" spans="1:4" ht="12.75">
      <c r="A23" s="9"/>
      <c r="B23" s="10" t="s">
        <v>2</v>
      </c>
      <c r="C23" s="11">
        <f>C22*0.5541126</f>
        <v>54.8350763127785</v>
      </c>
      <c r="D23" s="9" t="s">
        <v>15</v>
      </c>
    </row>
    <row r="24" ht="12.75">
      <c r="C24" s="1"/>
    </row>
    <row r="25" ht="12.75">
      <c r="C25" s="1"/>
    </row>
    <row r="26" spans="1:3" ht="12.75">
      <c r="A26" t="s">
        <v>14</v>
      </c>
      <c r="C26" s="1"/>
    </row>
    <row r="27" spans="1:4" ht="12.75">
      <c r="A27" s="2" t="s">
        <v>18</v>
      </c>
      <c r="B27" s="3" t="s">
        <v>5</v>
      </c>
      <c r="C27" s="26">
        <v>4</v>
      </c>
      <c r="D27" s="2" t="s">
        <v>7</v>
      </c>
    </row>
    <row r="28" spans="1:4" ht="12.75">
      <c r="A28" s="4" t="s">
        <v>19</v>
      </c>
      <c r="B28" s="5" t="s">
        <v>1</v>
      </c>
      <c r="C28" s="28">
        <f>C10-C20</f>
        <v>16</v>
      </c>
      <c r="D28" s="4" t="s">
        <v>7</v>
      </c>
    </row>
    <row r="29" spans="1:4" ht="12.75">
      <c r="A29" s="12" t="s">
        <v>20</v>
      </c>
      <c r="B29" s="13" t="s">
        <v>0</v>
      </c>
      <c r="C29" s="14">
        <f>C27/2</f>
        <v>2</v>
      </c>
      <c r="D29" s="12" t="s">
        <v>7</v>
      </c>
    </row>
    <row r="30" spans="1:4" ht="12.75">
      <c r="A30" s="9" t="s">
        <v>16</v>
      </c>
      <c r="B30" s="10" t="s">
        <v>2</v>
      </c>
      <c r="C30" s="11">
        <f>PI()*C29^2*C28</f>
        <v>201.06192982974676</v>
      </c>
      <c r="D30" s="9" t="s">
        <v>3</v>
      </c>
    </row>
    <row r="31" spans="1:4" ht="12.75">
      <c r="A31" s="9"/>
      <c r="B31" s="10" t="s">
        <v>2</v>
      </c>
      <c r="C31" s="11">
        <f>C30*0.5541126</f>
        <v>111.41094869897853</v>
      </c>
      <c r="D31" s="9" t="s">
        <v>15</v>
      </c>
    </row>
    <row r="32" ht="12.75">
      <c r="C32" s="1"/>
    </row>
    <row r="33" ht="12.75">
      <c r="C33" s="1"/>
    </row>
    <row r="34" spans="1:4" ht="12.75">
      <c r="A34" s="31" t="s">
        <v>34</v>
      </c>
      <c r="B34" s="15" t="s">
        <v>2</v>
      </c>
      <c r="C34" s="16">
        <f>C13-C22-C30</f>
        <v>389.1647899634356</v>
      </c>
      <c r="D34" s="17" t="s">
        <v>3</v>
      </c>
    </row>
    <row r="35" spans="1:4" ht="12.75">
      <c r="A35" s="31"/>
      <c r="B35" s="15" t="s">
        <v>2</v>
      </c>
      <c r="C35" s="18">
        <f>C34*0.5541126</f>
        <v>215.6411135950932</v>
      </c>
      <c r="D35" s="17" t="s">
        <v>15</v>
      </c>
    </row>
    <row r="36" spans="1:4" ht="12.75">
      <c r="A36" s="31"/>
      <c r="B36" s="17"/>
      <c r="C36" s="18"/>
      <c r="D36" s="17"/>
    </row>
  </sheetData>
  <sheetProtection password="F713" sheet="1" objects="1" scenarios="1"/>
  <mergeCells count="1">
    <mergeCell ref="A34:A36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9"/>
  <sheetViews>
    <sheetView showGridLines="0" workbookViewId="0" topLeftCell="A1">
      <selection activeCell="H27" sqref="H27"/>
    </sheetView>
  </sheetViews>
  <sheetFormatPr defaultColWidth="9.140625" defaultRowHeight="12.75"/>
  <cols>
    <col min="2" max="2" width="27.140625" style="0" customWidth="1"/>
    <col min="4" max="4" width="11.57421875" style="0" customWidth="1"/>
    <col min="5" max="5" width="16.7109375" style="0" bestFit="1" customWidth="1"/>
  </cols>
  <sheetData>
    <row r="3" spans="2:3" ht="16.5" thickBot="1">
      <c r="B3" s="32" t="s">
        <v>43</v>
      </c>
      <c r="C3" s="32"/>
    </row>
    <row r="4" spans="2:3" ht="15.75">
      <c r="B4" s="33" t="s">
        <v>44</v>
      </c>
      <c r="C4" s="34">
        <v>3</v>
      </c>
    </row>
    <row r="5" spans="2:3" ht="15.75">
      <c r="B5" s="35" t="s">
        <v>45</v>
      </c>
      <c r="C5" s="36">
        <f>2.6</f>
        <v>2.6</v>
      </c>
    </row>
    <row r="6" spans="2:3" ht="16.5" thickBot="1">
      <c r="B6" s="37" t="s">
        <v>46</v>
      </c>
      <c r="C6" s="38">
        <v>0.025</v>
      </c>
    </row>
    <row r="7" spans="2:3" ht="15.75">
      <c r="B7" s="39"/>
      <c r="C7" s="39"/>
    </row>
    <row r="8" spans="2:3" ht="16.5" thickBot="1">
      <c r="B8" s="40" t="s">
        <v>47</v>
      </c>
      <c r="C8" s="40"/>
    </row>
    <row r="9" spans="2:3" ht="15.75">
      <c r="B9" s="41" t="s">
        <v>48</v>
      </c>
      <c r="C9" s="42">
        <f>C28</f>
        <v>13.877700633735003</v>
      </c>
    </row>
    <row r="10" spans="2:3" ht="15.75">
      <c r="B10" s="43" t="s">
        <v>49</v>
      </c>
      <c r="C10" s="44">
        <f>D28</f>
        <v>13.196883648245603</v>
      </c>
    </row>
    <row r="11" spans="2:3" ht="16.5" thickBot="1">
      <c r="B11" s="45" t="s">
        <v>50</v>
      </c>
      <c r="C11" s="46">
        <f>E28</f>
        <v>0.6808169854894004</v>
      </c>
    </row>
    <row r="22" ht="12.75">
      <c r="B22" t="s">
        <v>51</v>
      </c>
    </row>
    <row r="23" spans="2:5" ht="12.75">
      <c r="B23" s="47"/>
      <c r="C23" s="48" t="s">
        <v>52</v>
      </c>
      <c r="D23" s="48" t="s">
        <v>53</v>
      </c>
      <c r="E23" s="49" t="s">
        <v>54</v>
      </c>
    </row>
    <row r="24" spans="2:5" ht="12.75">
      <c r="B24" s="50" t="s">
        <v>55</v>
      </c>
      <c r="C24" s="51">
        <f>C4</f>
        <v>3</v>
      </c>
      <c r="D24" s="52">
        <f>C24-C29</f>
        <v>2.975</v>
      </c>
      <c r="E24" s="53"/>
    </row>
    <row r="25" spans="2:5" ht="12.75">
      <c r="B25" s="50" t="s">
        <v>56</v>
      </c>
      <c r="C25" s="51">
        <f>C5</f>
        <v>2.6</v>
      </c>
      <c r="D25" s="54">
        <f>C25-2*C29</f>
        <v>2.5500000000000003</v>
      </c>
      <c r="E25" s="53"/>
    </row>
    <row r="26" spans="2:5" ht="12.75">
      <c r="B26" s="50" t="s">
        <v>57</v>
      </c>
      <c r="C26" s="51">
        <f>13/2*C25</f>
        <v>16.900000000000002</v>
      </c>
      <c r="D26" s="51">
        <f>13/2*D25</f>
        <v>16.575000000000003</v>
      </c>
      <c r="E26" s="53"/>
    </row>
    <row r="27" spans="2:5" ht="12.75">
      <c r="B27" s="50" t="s">
        <v>58</v>
      </c>
      <c r="C27" s="51">
        <f>6*C25</f>
        <v>15.600000000000001</v>
      </c>
      <c r="D27" s="51">
        <f>6*D25</f>
        <v>15.3</v>
      </c>
      <c r="E27" s="53"/>
    </row>
    <row r="28" spans="2:5" ht="12.75">
      <c r="B28" s="50" t="s">
        <v>59</v>
      </c>
      <c r="C28" s="55">
        <f>PI()*(C26^2+C27^2)*C24-PI()/3*C24^3-2*C27*PI()*(C24/2*(C26^2-C24^2)^0.5+C26^2/2*ASIN(C24/C26))</f>
        <v>13.877700633735003</v>
      </c>
      <c r="D28" s="55">
        <f>PI()*(D26^2+D27^2)*D24-PI()/3*D24^3-2*D27*PI()*(D24/2*(D26^2-D24^2)^0.5+D26^2/2*ASIN(D24/D26))</f>
        <v>13.196883648245603</v>
      </c>
      <c r="E28" s="56">
        <f>C28-D28</f>
        <v>0.6808169854894004</v>
      </c>
    </row>
    <row r="29" spans="2:5" ht="12.75">
      <c r="B29" s="57" t="s">
        <v>60</v>
      </c>
      <c r="C29" s="58">
        <f>C6</f>
        <v>0.025</v>
      </c>
      <c r="D29" s="58"/>
      <c r="E29" s="5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13.2 Cylinders</dc:title>
  <dc:subject/>
  <dc:creator>Bradley A. Vatsaas</dc:creator>
  <cp:keywords/>
  <dc:description/>
  <cp:lastModifiedBy>Bradley A. Vatsaas</cp:lastModifiedBy>
  <dcterms:created xsi:type="dcterms:W3CDTF">2001-01-18T23:05:57Z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