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<sst xmlns="http://schemas.openxmlformats.org/spreadsheetml/2006/main" count="74" uniqueCount="57">
  <si>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F/D</t>
  </si>
  <si>
    <t>c</t>
  </si>
  <si>
    <t>Magnitude limite</t>
  </si>
  <si>
    <t>Aumento minimo para observacao Disco Airy</t>
  </si>
  <si>
    <t>AFOV</t>
  </si>
  <si>
    <t>TFOV</t>
  </si>
  <si>
    <t xml:space="preserve">Pupila </t>
  </si>
  <si>
    <t>Pupila</t>
  </si>
  <si>
    <t>f</t>
  </si>
  <si>
    <t>A</t>
  </si>
  <si>
    <t>d</t>
  </si>
  <si>
    <t>D</t>
  </si>
  <si>
    <t>a</t>
  </si>
  <si>
    <t>F</t>
  </si>
  <si>
    <t>l2</t>
  </si>
  <si>
    <t>l1</t>
  </si>
  <si>
    <t>e</t>
  </si>
  <si>
    <t>α</t>
  </si>
  <si>
    <t>P.R</t>
  </si>
  <si>
    <t>Distancia focal</t>
  </si>
  <si>
    <t>[mm]</t>
  </si>
  <si>
    <t>[']</t>
  </si>
  <si>
    <t>Comprimento do focalizador</t>
  </si>
  <si>
    <t>Diametro minimo do tubo</t>
  </si>
  <si>
    <t>Semi-eixo menor</t>
  </si>
  <si>
    <t>Semi-eixo maio</t>
  </si>
  <si>
    <t>Excentricidade</t>
  </si>
  <si>
    <r>
      <t>D</t>
    </r>
    <r>
      <rPr>
        <b/>
        <sz val="8"/>
        <rFont val="Arial"/>
        <family val="2"/>
      </rPr>
      <t>min</t>
    </r>
  </si>
  <si>
    <t>Barlow</t>
  </si>
  <si>
    <t>B1</t>
  </si>
  <si>
    <t>B2</t>
  </si>
  <si>
    <t>Barlow 1</t>
  </si>
  <si>
    <t>Barlow 2</t>
  </si>
  <si>
    <t>s/ Barlow</t>
  </si>
  <si>
    <t>Espelho secundario</t>
  </si>
  <si>
    <t>Dimensões Básicas do Telescópio Newtoniano</t>
  </si>
  <si>
    <t>Poder de Resolução</t>
  </si>
  <si>
    <t>Campo angular máximo</t>
  </si>
  <si>
    <t>Relação Focal</t>
  </si>
  <si>
    <t>Diâmetro da ocular</t>
  </si>
  <si>
    <r>
      <t>Diâmetro espelho primário</t>
    </r>
  </si>
  <si>
    <t>Diâmetro externo do tubo</t>
  </si>
  <si>
    <t>Aumento medio</t>
  </si>
  <si>
    <t>Maximo</t>
  </si>
  <si>
    <t>Medio</t>
  </si>
  <si>
    <t>Fraco</t>
  </si>
  <si>
    <t>ocular</t>
  </si>
  <si>
    <t>Analise aumento x oculares</t>
  </si>
  <si>
    <t>Performance</t>
  </si>
  <si>
    <t>Aumento e campo de algumas oculares</t>
  </si>
  <si>
    <t>Aumento maximo</t>
  </si>
  <si>
    <t>Aumento fraco</t>
  </si>
  <si>
    <t>Minimo util (pupila de saida = 7 mm)</t>
  </si>
  <si>
    <t>Aumento minimo (pup saida 7mm)</t>
  </si>
  <si>
    <t>Pupila saida util (7mm)</t>
  </si>
  <si>
    <t>Andre Moutinho 2003</t>
  </si>
  <si>
    <t>(Editar campos em vermelho)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</si>
</sst>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</numFmts>
  <fonts count="6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name val="Arial"/>
      <family val="2"/>
    </font>
    <font>
      <sz val="16"/>
      <name val="Arial"/>
      <family val="0"/>
    </font>
    <font>
      <b/>
      <sz val="14"/>
      <color indexed="10"/>
      <name val="Arial"/>
      <family val="2"/>
    </font>
    <font>
      <sz val="19.25"/>
      <color indexed="8"/>
      <name val="Arial"/>
      <family val="0"/>
    </font>
    <font>
      <sz val="8.5"/>
      <color indexed="8"/>
      <name val="Arial"/>
      <family val="0"/>
    </font>
    <font>
      <sz val="9.2"/>
      <color indexed="8"/>
      <name val="Arial"/>
      <family val="0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0"/>
    </font>
    <font>
      <b/>
      <sz val="15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6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6" fillId="34" borderId="1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5" xfId="0" applyFont="1" applyBorder="1" applyAlignment="1">
      <alignment/>
    </xf>
    <xf numFmtId="0" fontId="5" fillId="34" borderId="13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/>
    </xf>
    <xf numFmtId="0" fontId="10" fillId="35" borderId="10" xfId="0" applyFont="1" applyFill="1" applyBorder="1" applyAlignment="1">
      <alignment horizontal="right"/>
    </xf>
    <xf numFmtId="0" fontId="3" fillId="35" borderId="11" xfId="0" applyFon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1" fontId="0" fillId="35" borderId="0" xfId="0" applyNumberFormat="1" applyFill="1" applyBorder="1" applyAlignment="1">
      <alignment/>
    </xf>
    <xf numFmtId="0" fontId="0" fillId="35" borderId="14" xfId="0" applyFill="1" applyBorder="1" applyAlignment="1">
      <alignment/>
    </xf>
    <xf numFmtId="0" fontId="6" fillId="35" borderId="15" xfId="0" applyFont="1" applyFill="1" applyBorder="1" applyAlignment="1">
      <alignment horizontal="right"/>
    </xf>
    <xf numFmtId="0" fontId="3" fillId="35" borderId="16" xfId="0" applyFont="1" applyFill="1" applyBorder="1" applyAlignment="1">
      <alignment/>
    </xf>
    <xf numFmtId="178" fontId="0" fillId="35" borderId="16" xfId="0" applyNumberFormat="1" applyFill="1" applyBorder="1" applyAlignment="1">
      <alignment/>
    </xf>
    <xf numFmtId="0" fontId="0" fillId="35" borderId="17" xfId="0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14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1" fontId="14" fillId="36" borderId="0" xfId="0" applyNumberFormat="1" applyFont="1" applyFill="1" applyBorder="1" applyAlignment="1">
      <alignment/>
    </xf>
    <xf numFmtId="0" fontId="10" fillId="36" borderId="10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178" fontId="14" fillId="36" borderId="14" xfId="0" applyNumberFormat="1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10" fillId="33" borderId="10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0" fontId="6" fillId="0" borderId="10" xfId="0" applyFont="1" applyBorder="1" applyAlignment="1">
      <alignment horizontal="right"/>
    </xf>
    <xf numFmtId="1" fontId="0" fillId="0" borderId="11" xfId="0" applyNumberFormat="1" applyBorder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34" borderId="13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/>
    </xf>
    <xf numFmtId="2" fontId="6" fillId="34" borderId="0" xfId="0" applyNumberFormat="1" applyFont="1" applyFill="1" applyBorder="1" applyAlignment="1">
      <alignment/>
    </xf>
    <xf numFmtId="2" fontId="6" fillId="34" borderId="14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right"/>
    </xf>
    <xf numFmtId="0" fontId="6" fillId="34" borderId="16" xfId="0" applyFont="1" applyFill="1" applyBorder="1" applyAlignment="1">
      <alignment horizontal="center"/>
    </xf>
    <xf numFmtId="1" fontId="6" fillId="34" borderId="16" xfId="0" applyNumberFormat="1" applyFont="1" applyFill="1" applyBorder="1" applyAlignment="1">
      <alignment/>
    </xf>
    <xf numFmtId="2" fontId="6" fillId="34" borderId="16" xfId="0" applyNumberFormat="1" applyFont="1" applyFill="1" applyBorder="1" applyAlignment="1">
      <alignment/>
    </xf>
    <xf numFmtId="2" fontId="6" fillId="34" borderId="17" xfId="0" applyNumberFormat="1" applyFont="1" applyFill="1" applyBorder="1" applyAlignment="1">
      <alignment/>
    </xf>
    <xf numFmtId="0" fontId="0" fillId="36" borderId="16" xfId="0" applyFill="1" applyBorder="1" applyAlignment="1">
      <alignment/>
    </xf>
    <xf numFmtId="0" fontId="12" fillId="36" borderId="13" xfId="0" applyFont="1" applyFill="1" applyBorder="1" applyAlignment="1">
      <alignment horizontal="right"/>
    </xf>
    <xf numFmtId="0" fontId="6" fillId="36" borderId="15" xfId="0" applyFont="1" applyFill="1" applyBorder="1" applyAlignment="1">
      <alignment horizontal="right"/>
    </xf>
    <xf numFmtId="178" fontId="0" fillId="36" borderId="17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34" borderId="14" xfId="0" applyFont="1" applyFill="1" applyBorder="1" applyAlignment="1">
      <alignment/>
    </xf>
    <xf numFmtId="178" fontId="19" fillId="0" borderId="17" xfId="0" applyNumberFormat="1" applyFont="1" applyBorder="1" applyAlignment="1">
      <alignment/>
    </xf>
    <xf numFmtId="1" fontId="19" fillId="34" borderId="11" xfId="0" applyNumberFormat="1" applyFont="1" applyFill="1" applyBorder="1" applyAlignment="1">
      <alignment/>
    </xf>
    <xf numFmtId="2" fontId="19" fillId="34" borderId="0" xfId="0" applyNumberFormat="1" applyFont="1" applyFill="1" applyBorder="1" applyAlignment="1">
      <alignment/>
    </xf>
    <xf numFmtId="1" fontId="19" fillId="34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Aumento x f ocular</a:t>
            </a:r>
          </a:p>
        </c:rich>
      </c:tx>
      <c:layout>
        <c:manualLayout>
          <c:xMode val="factor"/>
          <c:yMode val="factor"/>
          <c:x val="0.269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575"/>
          <c:w val="0.96325"/>
          <c:h val="0.8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Plan2!$B$3</c:f>
              <c:strCache>
                <c:ptCount val="1"/>
                <c:pt idx="0">
                  <c:v>s/ Barlow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Plan2!$B$4:$B$99</c:f>
              <c:numCache>
                <c:ptCount val="96"/>
                <c:pt idx="0">
                  <c:v>36.27</c:v>
                </c:pt>
                <c:pt idx="1">
                  <c:v>36.63636363636363</c:v>
                </c:pt>
                <c:pt idx="2">
                  <c:v>37.01020408163265</c:v>
                </c:pt>
                <c:pt idx="3">
                  <c:v>37.391752577319586</c:v>
                </c:pt>
                <c:pt idx="4">
                  <c:v>37.78125</c:v>
                </c:pt>
                <c:pt idx="5">
                  <c:v>38.17894736842105</c:v>
                </c:pt>
                <c:pt idx="6">
                  <c:v>38.58510638297872</c:v>
                </c:pt>
                <c:pt idx="7">
                  <c:v>39</c:v>
                </c:pt>
                <c:pt idx="8">
                  <c:v>39.42391304347826</c:v>
                </c:pt>
                <c:pt idx="9">
                  <c:v>39.857142857142854</c:v>
                </c:pt>
                <c:pt idx="10">
                  <c:v>40.3</c:v>
                </c:pt>
                <c:pt idx="11">
                  <c:v>40.752808988764045</c:v>
                </c:pt>
                <c:pt idx="12">
                  <c:v>41.21590909090909</c:v>
                </c:pt>
                <c:pt idx="13">
                  <c:v>41.689655172413794</c:v>
                </c:pt>
                <c:pt idx="14">
                  <c:v>42.174418604651166</c:v>
                </c:pt>
                <c:pt idx="15">
                  <c:v>42.67058823529412</c:v>
                </c:pt>
                <c:pt idx="16">
                  <c:v>43.17857142857143</c:v>
                </c:pt>
                <c:pt idx="17">
                  <c:v>43.69879518072289</c:v>
                </c:pt>
                <c:pt idx="18">
                  <c:v>44.23170731707317</c:v>
                </c:pt>
                <c:pt idx="19">
                  <c:v>44.77777777777778</c:v>
                </c:pt>
                <c:pt idx="20">
                  <c:v>45.3375</c:v>
                </c:pt>
                <c:pt idx="21">
                  <c:v>45.91139240506329</c:v>
                </c:pt>
                <c:pt idx="22">
                  <c:v>46.5</c:v>
                </c:pt>
                <c:pt idx="23">
                  <c:v>47.103896103896105</c:v>
                </c:pt>
                <c:pt idx="24">
                  <c:v>47.723684210526315</c:v>
                </c:pt>
                <c:pt idx="25">
                  <c:v>48.36</c:v>
                </c:pt>
                <c:pt idx="26">
                  <c:v>49.013513513513516</c:v>
                </c:pt>
                <c:pt idx="27">
                  <c:v>49.68493150684932</c:v>
                </c:pt>
                <c:pt idx="28">
                  <c:v>50.375</c:v>
                </c:pt>
                <c:pt idx="29">
                  <c:v>51.08450704225352</c:v>
                </c:pt>
                <c:pt idx="30">
                  <c:v>51.81428571428572</c:v>
                </c:pt>
                <c:pt idx="31">
                  <c:v>52.56521739130435</c:v>
                </c:pt>
                <c:pt idx="32">
                  <c:v>53.338235294117645</c:v>
                </c:pt>
                <c:pt idx="33">
                  <c:v>54.134328358208954</c:v>
                </c:pt>
                <c:pt idx="34">
                  <c:v>54.95454545454545</c:v>
                </c:pt>
                <c:pt idx="35">
                  <c:v>55.8</c:v>
                </c:pt>
                <c:pt idx="36">
                  <c:v>56.671875</c:v>
                </c:pt>
                <c:pt idx="37">
                  <c:v>57.57142857142857</c:v>
                </c:pt>
                <c:pt idx="38">
                  <c:v>58.5</c:v>
                </c:pt>
                <c:pt idx="39">
                  <c:v>59.459016393442624</c:v>
                </c:pt>
                <c:pt idx="40">
                  <c:v>60.45</c:v>
                </c:pt>
                <c:pt idx="41">
                  <c:v>61.47457627118644</c:v>
                </c:pt>
                <c:pt idx="42">
                  <c:v>62.53448275862069</c:v>
                </c:pt>
                <c:pt idx="43">
                  <c:v>63.63157894736842</c:v>
                </c:pt>
                <c:pt idx="44">
                  <c:v>64.76785714285714</c:v>
                </c:pt>
                <c:pt idx="45">
                  <c:v>65.94545454545455</c:v>
                </c:pt>
                <c:pt idx="46">
                  <c:v>67.16666666666667</c:v>
                </c:pt>
                <c:pt idx="47">
                  <c:v>68.43396226415095</c:v>
                </c:pt>
                <c:pt idx="48">
                  <c:v>69.75</c:v>
                </c:pt>
                <c:pt idx="49">
                  <c:v>71.11764705882354</c:v>
                </c:pt>
                <c:pt idx="50">
                  <c:v>72.54</c:v>
                </c:pt>
                <c:pt idx="51">
                  <c:v>74.0204081632653</c:v>
                </c:pt>
                <c:pt idx="52">
                  <c:v>75.5625</c:v>
                </c:pt>
                <c:pt idx="53">
                  <c:v>77.17021276595744</c:v>
                </c:pt>
                <c:pt idx="54">
                  <c:v>78.84782608695652</c:v>
                </c:pt>
                <c:pt idx="55">
                  <c:v>80.6</c:v>
                </c:pt>
                <c:pt idx="56">
                  <c:v>82.43181818181819</c:v>
                </c:pt>
                <c:pt idx="57">
                  <c:v>84.34883720930233</c:v>
                </c:pt>
                <c:pt idx="58">
                  <c:v>86.35714285714286</c:v>
                </c:pt>
                <c:pt idx="59">
                  <c:v>88.46341463414635</c:v>
                </c:pt>
                <c:pt idx="60">
                  <c:v>90.675</c:v>
                </c:pt>
                <c:pt idx="61">
                  <c:v>93</c:v>
                </c:pt>
                <c:pt idx="62">
                  <c:v>95.44736842105263</c:v>
                </c:pt>
                <c:pt idx="63">
                  <c:v>98.02702702702703</c:v>
                </c:pt>
                <c:pt idx="64">
                  <c:v>100.75</c:v>
                </c:pt>
                <c:pt idx="65">
                  <c:v>103.62857142857143</c:v>
                </c:pt>
                <c:pt idx="66">
                  <c:v>106.67647058823529</c:v>
                </c:pt>
                <c:pt idx="67">
                  <c:v>109.9090909090909</c:v>
                </c:pt>
                <c:pt idx="68">
                  <c:v>113.34375</c:v>
                </c:pt>
                <c:pt idx="69">
                  <c:v>117</c:v>
                </c:pt>
                <c:pt idx="70">
                  <c:v>120.9</c:v>
                </c:pt>
                <c:pt idx="71">
                  <c:v>125.06896551724138</c:v>
                </c:pt>
                <c:pt idx="72">
                  <c:v>129.53571428571428</c:v>
                </c:pt>
                <c:pt idx="73">
                  <c:v>134.33333333333334</c:v>
                </c:pt>
                <c:pt idx="74">
                  <c:v>139.5</c:v>
                </c:pt>
                <c:pt idx="75">
                  <c:v>145.08</c:v>
                </c:pt>
                <c:pt idx="76">
                  <c:v>151.125</c:v>
                </c:pt>
                <c:pt idx="77">
                  <c:v>157.69565217391303</c:v>
                </c:pt>
                <c:pt idx="78">
                  <c:v>164.86363636363637</c:v>
                </c:pt>
                <c:pt idx="79">
                  <c:v>172.71428571428572</c:v>
                </c:pt>
                <c:pt idx="80">
                  <c:v>181.35</c:v>
                </c:pt>
                <c:pt idx="81">
                  <c:v>190.89473684210526</c:v>
                </c:pt>
                <c:pt idx="82">
                  <c:v>201.5</c:v>
                </c:pt>
                <c:pt idx="83">
                  <c:v>213.35294117647058</c:v>
                </c:pt>
                <c:pt idx="84">
                  <c:v>226.6875</c:v>
                </c:pt>
                <c:pt idx="85">
                  <c:v>241.8</c:v>
                </c:pt>
                <c:pt idx="86">
                  <c:v>259.07142857142856</c:v>
                </c:pt>
                <c:pt idx="87">
                  <c:v>279</c:v>
                </c:pt>
                <c:pt idx="88">
                  <c:v>302.25</c:v>
                </c:pt>
                <c:pt idx="89">
                  <c:v>329.72727272727275</c:v>
                </c:pt>
                <c:pt idx="90">
                  <c:v>362.7</c:v>
                </c:pt>
                <c:pt idx="91">
                  <c:v>403</c:v>
                </c:pt>
                <c:pt idx="92">
                  <c:v>453.375</c:v>
                </c:pt>
                <c:pt idx="93">
                  <c:v>518.1428571428571</c:v>
                </c:pt>
                <c:pt idx="94">
                  <c:v>604.5</c:v>
                </c:pt>
                <c:pt idx="95">
                  <c:v>725.4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Plan2!$D$3</c:f>
              <c:strCache>
                <c:ptCount val="1"/>
                <c:pt idx="0">
                  <c:v>Barlow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Plan2!$D$4:$D$99</c:f>
              <c:numCache>
                <c:ptCount val="96"/>
                <c:pt idx="0">
                  <c:v>72.54</c:v>
                </c:pt>
                <c:pt idx="1">
                  <c:v>73.27272727272727</c:v>
                </c:pt>
                <c:pt idx="2">
                  <c:v>74.0204081632653</c:v>
                </c:pt>
                <c:pt idx="3">
                  <c:v>74.78350515463917</c:v>
                </c:pt>
                <c:pt idx="4">
                  <c:v>75.5625</c:v>
                </c:pt>
                <c:pt idx="5">
                  <c:v>76.3578947368421</c:v>
                </c:pt>
                <c:pt idx="6">
                  <c:v>77.17021276595744</c:v>
                </c:pt>
                <c:pt idx="7">
                  <c:v>78</c:v>
                </c:pt>
                <c:pt idx="8">
                  <c:v>78.84782608695652</c:v>
                </c:pt>
                <c:pt idx="9">
                  <c:v>79.71428571428571</c:v>
                </c:pt>
                <c:pt idx="10">
                  <c:v>80.6</c:v>
                </c:pt>
                <c:pt idx="11">
                  <c:v>81.50561797752809</c:v>
                </c:pt>
                <c:pt idx="12">
                  <c:v>82.43181818181819</c:v>
                </c:pt>
                <c:pt idx="13">
                  <c:v>83.37931034482759</c:v>
                </c:pt>
                <c:pt idx="14">
                  <c:v>84.34883720930233</c:v>
                </c:pt>
                <c:pt idx="15">
                  <c:v>85.34117647058824</c:v>
                </c:pt>
                <c:pt idx="16">
                  <c:v>86.35714285714286</c:v>
                </c:pt>
                <c:pt idx="17">
                  <c:v>87.39759036144578</c:v>
                </c:pt>
                <c:pt idx="18">
                  <c:v>88.46341463414635</c:v>
                </c:pt>
                <c:pt idx="19">
                  <c:v>89.55555555555556</c:v>
                </c:pt>
                <c:pt idx="20">
                  <c:v>90.675</c:v>
                </c:pt>
                <c:pt idx="21">
                  <c:v>91.82278481012658</c:v>
                </c:pt>
                <c:pt idx="22">
                  <c:v>93</c:v>
                </c:pt>
                <c:pt idx="23">
                  <c:v>94.20779220779221</c:v>
                </c:pt>
                <c:pt idx="24">
                  <c:v>95.44736842105263</c:v>
                </c:pt>
                <c:pt idx="25">
                  <c:v>96.72</c:v>
                </c:pt>
                <c:pt idx="26">
                  <c:v>98.02702702702703</c:v>
                </c:pt>
                <c:pt idx="27">
                  <c:v>99.36986301369863</c:v>
                </c:pt>
                <c:pt idx="28">
                  <c:v>100.75</c:v>
                </c:pt>
                <c:pt idx="29">
                  <c:v>102.16901408450704</c:v>
                </c:pt>
                <c:pt idx="30">
                  <c:v>103.62857142857143</c:v>
                </c:pt>
                <c:pt idx="31">
                  <c:v>105.1304347826087</c:v>
                </c:pt>
                <c:pt idx="32">
                  <c:v>106.67647058823529</c:v>
                </c:pt>
                <c:pt idx="33">
                  <c:v>108.26865671641791</c:v>
                </c:pt>
                <c:pt idx="34">
                  <c:v>109.9090909090909</c:v>
                </c:pt>
                <c:pt idx="35">
                  <c:v>111.6</c:v>
                </c:pt>
                <c:pt idx="36">
                  <c:v>113.34375</c:v>
                </c:pt>
                <c:pt idx="37">
                  <c:v>115.14285714285714</c:v>
                </c:pt>
                <c:pt idx="38">
                  <c:v>117</c:v>
                </c:pt>
                <c:pt idx="39">
                  <c:v>118.91803278688525</c:v>
                </c:pt>
                <c:pt idx="40">
                  <c:v>120.9</c:v>
                </c:pt>
                <c:pt idx="41">
                  <c:v>122.94915254237289</c:v>
                </c:pt>
                <c:pt idx="42">
                  <c:v>125.06896551724138</c:v>
                </c:pt>
                <c:pt idx="43">
                  <c:v>127.26315789473684</c:v>
                </c:pt>
                <c:pt idx="44">
                  <c:v>129.53571428571428</c:v>
                </c:pt>
                <c:pt idx="45">
                  <c:v>131.8909090909091</c:v>
                </c:pt>
                <c:pt idx="46">
                  <c:v>134.33333333333334</c:v>
                </c:pt>
                <c:pt idx="47">
                  <c:v>136.8679245283019</c:v>
                </c:pt>
                <c:pt idx="48">
                  <c:v>139.5</c:v>
                </c:pt>
                <c:pt idx="49">
                  <c:v>142.23529411764707</c:v>
                </c:pt>
                <c:pt idx="50">
                  <c:v>145.08</c:v>
                </c:pt>
                <c:pt idx="51">
                  <c:v>148.0408163265306</c:v>
                </c:pt>
                <c:pt idx="52">
                  <c:v>151.125</c:v>
                </c:pt>
                <c:pt idx="53">
                  <c:v>154.3404255319149</c:v>
                </c:pt>
                <c:pt idx="54">
                  <c:v>157.69565217391303</c:v>
                </c:pt>
                <c:pt idx="55">
                  <c:v>161.2</c:v>
                </c:pt>
                <c:pt idx="56">
                  <c:v>164.86363636363637</c:v>
                </c:pt>
                <c:pt idx="57">
                  <c:v>168.69767441860466</c:v>
                </c:pt>
                <c:pt idx="58">
                  <c:v>172.71428571428572</c:v>
                </c:pt>
                <c:pt idx="59">
                  <c:v>176.9268292682927</c:v>
                </c:pt>
                <c:pt idx="60">
                  <c:v>181.35</c:v>
                </c:pt>
                <c:pt idx="61">
                  <c:v>186</c:v>
                </c:pt>
                <c:pt idx="62">
                  <c:v>190.89473684210526</c:v>
                </c:pt>
                <c:pt idx="63">
                  <c:v>196.05405405405406</c:v>
                </c:pt>
                <c:pt idx="64">
                  <c:v>201.5</c:v>
                </c:pt>
                <c:pt idx="65">
                  <c:v>207.25714285714287</c:v>
                </c:pt>
                <c:pt idx="66">
                  <c:v>213.35294117647058</c:v>
                </c:pt>
                <c:pt idx="67">
                  <c:v>219.8181818181818</c:v>
                </c:pt>
                <c:pt idx="68">
                  <c:v>226.6875</c:v>
                </c:pt>
                <c:pt idx="69">
                  <c:v>234</c:v>
                </c:pt>
                <c:pt idx="70">
                  <c:v>241.8</c:v>
                </c:pt>
                <c:pt idx="71">
                  <c:v>250.13793103448276</c:v>
                </c:pt>
                <c:pt idx="72">
                  <c:v>259.07142857142856</c:v>
                </c:pt>
                <c:pt idx="73">
                  <c:v>268.6666666666667</c:v>
                </c:pt>
                <c:pt idx="74">
                  <c:v>279</c:v>
                </c:pt>
                <c:pt idx="75">
                  <c:v>290.16</c:v>
                </c:pt>
                <c:pt idx="76">
                  <c:v>302.25</c:v>
                </c:pt>
                <c:pt idx="77">
                  <c:v>315.39130434782606</c:v>
                </c:pt>
                <c:pt idx="78">
                  <c:v>329.72727272727275</c:v>
                </c:pt>
                <c:pt idx="79">
                  <c:v>345.42857142857144</c:v>
                </c:pt>
                <c:pt idx="80">
                  <c:v>362.7</c:v>
                </c:pt>
                <c:pt idx="81">
                  <c:v>381.7894736842105</c:v>
                </c:pt>
                <c:pt idx="82">
                  <c:v>403</c:v>
                </c:pt>
                <c:pt idx="83">
                  <c:v>426.70588235294116</c:v>
                </c:pt>
                <c:pt idx="84">
                  <c:v>453.375</c:v>
                </c:pt>
                <c:pt idx="85">
                  <c:v>483.6</c:v>
                </c:pt>
                <c:pt idx="86">
                  <c:v>518.1428571428571</c:v>
                </c:pt>
                <c:pt idx="87">
                  <c:v>558</c:v>
                </c:pt>
                <c:pt idx="88">
                  <c:v>604.5</c:v>
                </c:pt>
                <c:pt idx="89">
                  <c:v>659.4545454545455</c:v>
                </c:pt>
                <c:pt idx="90">
                  <c:v>725.4</c:v>
                </c:pt>
                <c:pt idx="91">
                  <c:v>806</c:v>
                </c:pt>
                <c:pt idx="92">
                  <c:v>906.75</c:v>
                </c:pt>
                <c:pt idx="93">
                  <c:v>1036.2857142857142</c:v>
                </c:pt>
                <c:pt idx="94">
                  <c:v>1209</c:v>
                </c:pt>
                <c:pt idx="95">
                  <c:v>1450.8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Plan2!$F$3</c:f>
              <c:strCache>
                <c:ptCount val="1"/>
                <c:pt idx="0">
                  <c:v>Barlow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Plan2!$F$4:$F$99</c:f>
              <c:numCache>
                <c:ptCount val="96"/>
                <c:pt idx="0">
                  <c:v>101.556</c:v>
                </c:pt>
                <c:pt idx="1">
                  <c:v>102.58181818181816</c:v>
                </c:pt>
                <c:pt idx="2">
                  <c:v>103.62857142857142</c:v>
                </c:pt>
                <c:pt idx="3">
                  <c:v>104.69690721649484</c:v>
                </c:pt>
                <c:pt idx="4">
                  <c:v>105.7875</c:v>
                </c:pt>
                <c:pt idx="5">
                  <c:v>106.90105263157893</c:v>
                </c:pt>
                <c:pt idx="6">
                  <c:v>108.03829787234042</c:v>
                </c:pt>
                <c:pt idx="7">
                  <c:v>109.19999999999999</c:v>
                </c:pt>
                <c:pt idx="8">
                  <c:v>110.38695652173912</c:v>
                </c:pt>
                <c:pt idx="9">
                  <c:v>111.59999999999998</c:v>
                </c:pt>
                <c:pt idx="10">
                  <c:v>112.83999999999999</c:v>
                </c:pt>
                <c:pt idx="11">
                  <c:v>114.10786516853932</c:v>
                </c:pt>
                <c:pt idx="12">
                  <c:v>115.40454545454546</c:v>
                </c:pt>
                <c:pt idx="13">
                  <c:v>116.73103448275862</c:v>
                </c:pt>
                <c:pt idx="14">
                  <c:v>118.08837209302325</c:v>
                </c:pt>
                <c:pt idx="15">
                  <c:v>119.47764705882352</c:v>
                </c:pt>
                <c:pt idx="16">
                  <c:v>120.89999999999999</c:v>
                </c:pt>
                <c:pt idx="17">
                  <c:v>122.35662650602409</c:v>
                </c:pt>
                <c:pt idx="18">
                  <c:v>123.84878048780487</c:v>
                </c:pt>
                <c:pt idx="19">
                  <c:v>125.37777777777777</c:v>
                </c:pt>
                <c:pt idx="20">
                  <c:v>126.945</c:v>
                </c:pt>
                <c:pt idx="21">
                  <c:v>128.5518987341772</c:v>
                </c:pt>
                <c:pt idx="22">
                  <c:v>130.2</c:v>
                </c:pt>
                <c:pt idx="23">
                  <c:v>131.89090909090908</c:v>
                </c:pt>
                <c:pt idx="24">
                  <c:v>133.62631578947367</c:v>
                </c:pt>
                <c:pt idx="25">
                  <c:v>135.408</c:v>
                </c:pt>
                <c:pt idx="26">
                  <c:v>137.23783783783784</c:v>
                </c:pt>
                <c:pt idx="27">
                  <c:v>139.11780821917807</c:v>
                </c:pt>
                <c:pt idx="28">
                  <c:v>141.04999999999998</c:v>
                </c:pt>
                <c:pt idx="29">
                  <c:v>143.03661971830985</c:v>
                </c:pt>
                <c:pt idx="30">
                  <c:v>145.07999999999998</c:v>
                </c:pt>
                <c:pt idx="31">
                  <c:v>147.18260869565216</c:v>
                </c:pt>
                <c:pt idx="32">
                  <c:v>149.3470588235294</c:v>
                </c:pt>
                <c:pt idx="33">
                  <c:v>151.57611940298506</c:v>
                </c:pt>
                <c:pt idx="34">
                  <c:v>153.87272727272725</c:v>
                </c:pt>
                <c:pt idx="35">
                  <c:v>156.23999999999998</c:v>
                </c:pt>
                <c:pt idx="36">
                  <c:v>158.68124999999998</c:v>
                </c:pt>
                <c:pt idx="37">
                  <c:v>161.2</c:v>
                </c:pt>
                <c:pt idx="38">
                  <c:v>163.79999999999998</c:v>
                </c:pt>
                <c:pt idx="39">
                  <c:v>166.48524590163933</c:v>
                </c:pt>
                <c:pt idx="40">
                  <c:v>169.26</c:v>
                </c:pt>
                <c:pt idx="41">
                  <c:v>172.12881355932203</c:v>
                </c:pt>
                <c:pt idx="42">
                  <c:v>175.09655172413792</c:v>
                </c:pt>
                <c:pt idx="43">
                  <c:v>178.16842105263157</c:v>
                </c:pt>
                <c:pt idx="44">
                  <c:v>181.34999999999997</c:v>
                </c:pt>
                <c:pt idx="45">
                  <c:v>184.64727272727274</c:v>
                </c:pt>
                <c:pt idx="46">
                  <c:v>188.06666666666666</c:v>
                </c:pt>
                <c:pt idx="47">
                  <c:v>191.61509433962266</c:v>
                </c:pt>
                <c:pt idx="48">
                  <c:v>195.29999999999998</c:v>
                </c:pt>
                <c:pt idx="49">
                  <c:v>199.12941176470588</c:v>
                </c:pt>
                <c:pt idx="50">
                  <c:v>203.112</c:v>
                </c:pt>
                <c:pt idx="51">
                  <c:v>207.25714285714284</c:v>
                </c:pt>
                <c:pt idx="52">
                  <c:v>211.575</c:v>
                </c:pt>
                <c:pt idx="53">
                  <c:v>216.07659574468084</c:v>
                </c:pt>
                <c:pt idx="54">
                  <c:v>220.77391304347825</c:v>
                </c:pt>
                <c:pt idx="55">
                  <c:v>225.67999999999998</c:v>
                </c:pt>
                <c:pt idx="56">
                  <c:v>230.8090909090909</c:v>
                </c:pt>
                <c:pt idx="57">
                  <c:v>236.1767441860465</c:v>
                </c:pt>
                <c:pt idx="58">
                  <c:v>241.79999999999998</c:v>
                </c:pt>
                <c:pt idx="59">
                  <c:v>247.69756097560975</c:v>
                </c:pt>
                <c:pt idx="60">
                  <c:v>253.89</c:v>
                </c:pt>
                <c:pt idx="61">
                  <c:v>260.4</c:v>
                </c:pt>
                <c:pt idx="62">
                  <c:v>267.25263157894733</c:v>
                </c:pt>
                <c:pt idx="63">
                  <c:v>274.4756756756757</c:v>
                </c:pt>
                <c:pt idx="64">
                  <c:v>282.09999999999997</c:v>
                </c:pt>
                <c:pt idx="65">
                  <c:v>290.15999999999997</c:v>
                </c:pt>
                <c:pt idx="66">
                  <c:v>298.6941176470588</c:v>
                </c:pt>
                <c:pt idx="67">
                  <c:v>307.7454545454545</c:v>
                </c:pt>
                <c:pt idx="68">
                  <c:v>317.36249999999995</c:v>
                </c:pt>
                <c:pt idx="69">
                  <c:v>327.59999999999997</c:v>
                </c:pt>
                <c:pt idx="70">
                  <c:v>338.52</c:v>
                </c:pt>
                <c:pt idx="71">
                  <c:v>350.19310344827585</c:v>
                </c:pt>
                <c:pt idx="72">
                  <c:v>362.69999999999993</c:v>
                </c:pt>
                <c:pt idx="73">
                  <c:v>376.1333333333333</c:v>
                </c:pt>
                <c:pt idx="74">
                  <c:v>390.59999999999997</c:v>
                </c:pt>
                <c:pt idx="75">
                  <c:v>406.224</c:v>
                </c:pt>
                <c:pt idx="76">
                  <c:v>423.15</c:v>
                </c:pt>
                <c:pt idx="77">
                  <c:v>441.5478260869565</c:v>
                </c:pt>
                <c:pt idx="78">
                  <c:v>461.6181818181818</c:v>
                </c:pt>
                <c:pt idx="79">
                  <c:v>483.59999999999997</c:v>
                </c:pt>
                <c:pt idx="80">
                  <c:v>507.78</c:v>
                </c:pt>
                <c:pt idx="81">
                  <c:v>534.5052631578947</c:v>
                </c:pt>
                <c:pt idx="82">
                  <c:v>564.1999999999999</c:v>
                </c:pt>
                <c:pt idx="83">
                  <c:v>597.3882352941176</c:v>
                </c:pt>
                <c:pt idx="84">
                  <c:v>634.7249999999999</c:v>
                </c:pt>
                <c:pt idx="85">
                  <c:v>677.04</c:v>
                </c:pt>
                <c:pt idx="86">
                  <c:v>725.3999999999999</c:v>
                </c:pt>
                <c:pt idx="87">
                  <c:v>781.1999999999999</c:v>
                </c:pt>
                <c:pt idx="88">
                  <c:v>846.3</c:v>
                </c:pt>
                <c:pt idx="89">
                  <c:v>923.2363636363636</c:v>
                </c:pt>
                <c:pt idx="90">
                  <c:v>1015.56</c:v>
                </c:pt>
                <c:pt idx="91">
                  <c:v>1128.3999999999999</c:v>
                </c:pt>
                <c:pt idx="92">
                  <c:v>1269.4499999999998</c:v>
                </c:pt>
                <c:pt idx="93">
                  <c:v>1450.7999999999997</c:v>
                </c:pt>
                <c:pt idx="94">
                  <c:v>1692.6</c:v>
                </c:pt>
                <c:pt idx="95">
                  <c:v>2031.12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Plan2!$H$3</c:f>
              <c:strCache>
                <c:ptCount val="1"/>
                <c:pt idx="0">
                  <c:v>Aumento maximo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Plan2!$H$4:$H$99</c:f>
              <c:numCache>
                <c:ptCount val="96"/>
                <c:pt idx="0">
                  <c:v>641.6999999999999</c:v>
                </c:pt>
                <c:pt idx="1">
                  <c:v>641.6999999999999</c:v>
                </c:pt>
                <c:pt idx="2">
                  <c:v>641.6999999999999</c:v>
                </c:pt>
                <c:pt idx="3">
                  <c:v>641.6999999999999</c:v>
                </c:pt>
                <c:pt idx="4">
                  <c:v>641.6999999999999</c:v>
                </c:pt>
                <c:pt idx="5">
                  <c:v>641.6999999999999</c:v>
                </c:pt>
                <c:pt idx="6">
                  <c:v>641.6999999999999</c:v>
                </c:pt>
                <c:pt idx="7">
                  <c:v>641.6999999999999</c:v>
                </c:pt>
                <c:pt idx="8">
                  <c:v>641.6999999999999</c:v>
                </c:pt>
                <c:pt idx="9">
                  <c:v>641.6999999999999</c:v>
                </c:pt>
                <c:pt idx="10">
                  <c:v>641.6999999999999</c:v>
                </c:pt>
                <c:pt idx="11">
                  <c:v>641.6999999999999</c:v>
                </c:pt>
                <c:pt idx="12">
                  <c:v>641.6999999999999</c:v>
                </c:pt>
                <c:pt idx="13">
                  <c:v>641.6999999999999</c:v>
                </c:pt>
                <c:pt idx="14">
                  <c:v>641.6999999999999</c:v>
                </c:pt>
                <c:pt idx="15">
                  <c:v>641.6999999999999</c:v>
                </c:pt>
                <c:pt idx="16">
                  <c:v>641.6999999999999</c:v>
                </c:pt>
                <c:pt idx="17">
                  <c:v>641.6999999999999</c:v>
                </c:pt>
                <c:pt idx="18">
                  <c:v>641.6999999999999</c:v>
                </c:pt>
                <c:pt idx="19">
                  <c:v>641.6999999999999</c:v>
                </c:pt>
                <c:pt idx="20">
                  <c:v>641.6999999999999</c:v>
                </c:pt>
                <c:pt idx="21">
                  <c:v>641.6999999999999</c:v>
                </c:pt>
                <c:pt idx="22">
                  <c:v>641.6999999999999</c:v>
                </c:pt>
                <c:pt idx="23">
                  <c:v>641.6999999999999</c:v>
                </c:pt>
                <c:pt idx="24">
                  <c:v>641.6999999999999</c:v>
                </c:pt>
                <c:pt idx="25">
                  <c:v>641.6999999999999</c:v>
                </c:pt>
                <c:pt idx="26">
                  <c:v>641.6999999999999</c:v>
                </c:pt>
                <c:pt idx="27">
                  <c:v>641.6999999999999</c:v>
                </c:pt>
                <c:pt idx="28">
                  <c:v>641.6999999999999</c:v>
                </c:pt>
                <c:pt idx="29">
                  <c:v>641.6999999999999</c:v>
                </c:pt>
                <c:pt idx="30">
                  <c:v>641.6999999999999</c:v>
                </c:pt>
                <c:pt idx="31">
                  <c:v>641.6999999999999</c:v>
                </c:pt>
                <c:pt idx="32">
                  <c:v>641.6999999999999</c:v>
                </c:pt>
                <c:pt idx="33">
                  <c:v>641.6999999999999</c:v>
                </c:pt>
                <c:pt idx="34">
                  <c:v>641.6999999999999</c:v>
                </c:pt>
                <c:pt idx="35">
                  <c:v>641.6999999999999</c:v>
                </c:pt>
                <c:pt idx="36">
                  <c:v>641.6999999999999</c:v>
                </c:pt>
                <c:pt idx="37">
                  <c:v>641.6999999999999</c:v>
                </c:pt>
                <c:pt idx="38">
                  <c:v>641.6999999999999</c:v>
                </c:pt>
                <c:pt idx="39">
                  <c:v>641.6999999999999</c:v>
                </c:pt>
                <c:pt idx="40">
                  <c:v>641.6999999999999</c:v>
                </c:pt>
                <c:pt idx="41">
                  <c:v>641.6999999999999</c:v>
                </c:pt>
                <c:pt idx="42">
                  <c:v>641.6999999999999</c:v>
                </c:pt>
                <c:pt idx="43">
                  <c:v>641.6999999999999</c:v>
                </c:pt>
                <c:pt idx="44">
                  <c:v>641.6999999999999</c:v>
                </c:pt>
                <c:pt idx="45">
                  <c:v>641.6999999999999</c:v>
                </c:pt>
                <c:pt idx="46">
                  <c:v>641.6999999999999</c:v>
                </c:pt>
                <c:pt idx="47">
                  <c:v>641.6999999999999</c:v>
                </c:pt>
                <c:pt idx="48">
                  <c:v>641.6999999999999</c:v>
                </c:pt>
                <c:pt idx="49">
                  <c:v>641.6999999999999</c:v>
                </c:pt>
                <c:pt idx="50">
                  <c:v>641.6999999999999</c:v>
                </c:pt>
                <c:pt idx="51">
                  <c:v>641.6999999999999</c:v>
                </c:pt>
                <c:pt idx="52">
                  <c:v>641.6999999999999</c:v>
                </c:pt>
                <c:pt idx="53">
                  <c:v>641.6999999999999</c:v>
                </c:pt>
                <c:pt idx="54">
                  <c:v>641.6999999999999</c:v>
                </c:pt>
                <c:pt idx="55">
                  <c:v>641.6999999999999</c:v>
                </c:pt>
                <c:pt idx="56">
                  <c:v>641.6999999999999</c:v>
                </c:pt>
                <c:pt idx="57">
                  <c:v>641.6999999999999</c:v>
                </c:pt>
                <c:pt idx="58">
                  <c:v>641.6999999999999</c:v>
                </c:pt>
                <c:pt idx="59">
                  <c:v>641.6999999999999</c:v>
                </c:pt>
                <c:pt idx="60">
                  <c:v>641.6999999999999</c:v>
                </c:pt>
                <c:pt idx="61">
                  <c:v>641.6999999999999</c:v>
                </c:pt>
                <c:pt idx="62">
                  <c:v>641.6999999999999</c:v>
                </c:pt>
                <c:pt idx="63">
                  <c:v>641.6999999999999</c:v>
                </c:pt>
                <c:pt idx="64">
                  <c:v>641.6999999999999</c:v>
                </c:pt>
                <c:pt idx="65">
                  <c:v>641.6999999999999</c:v>
                </c:pt>
                <c:pt idx="66">
                  <c:v>641.6999999999999</c:v>
                </c:pt>
                <c:pt idx="67">
                  <c:v>641.6999999999999</c:v>
                </c:pt>
                <c:pt idx="68">
                  <c:v>641.6999999999999</c:v>
                </c:pt>
                <c:pt idx="69">
                  <c:v>641.6999999999999</c:v>
                </c:pt>
                <c:pt idx="70">
                  <c:v>641.6999999999999</c:v>
                </c:pt>
                <c:pt idx="71">
                  <c:v>641.6999999999999</c:v>
                </c:pt>
                <c:pt idx="72">
                  <c:v>641.6999999999999</c:v>
                </c:pt>
                <c:pt idx="73">
                  <c:v>641.6999999999999</c:v>
                </c:pt>
                <c:pt idx="74">
                  <c:v>641.6999999999999</c:v>
                </c:pt>
                <c:pt idx="75">
                  <c:v>641.6999999999999</c:v>
                </c:pt>
                <c:pt idx="76">
                  <c:v>641.6999999999999</c:v>
                </c:pt>
                <c:pt idx="77">
                  <c:v>641.6999999999999</c:v>
                </c:pt>
                <c:pt idx="78">
                  <c:v>641.6999999999999</c:v>
                </c:pt>
                <c:pt idx="79">
                  <c:v>641.6999999999999</c:v>
                </c:pt>
                <c:pt idx="80">
                  <c:v>641.6999999999999</c:v>
                </c:pt>
                <c:pt idx="81">
                  <c:v>641.6999999999999</c:v>
                </c:pt>
                <c:pt idx="82">
                  <c:v>641.6999999999999</c:v>
                </c:pt>
                <c:pt idx="83">
                  <c:v>641.6999999999999</c:v>
                </c:pt>
                <c:pt idx="84">
                  <c:v>641.6999999999999</c:v>
                </c:pt>
                <c:pt idx="85">
                  <c:v>641.6999999999999</c:v>
                </c:pt>
                <c:pt idx="86">
                  <c:v>641.6999999999999</c:v>
                </c:pt>
                <c:pt idx="87">
                  <c:v>641.6999999999999</c:v>
                </c:pt>
                <c:pt idx="88">
                  <c:v>641.6999999999999</c:v>
                </c:pt>
                <c:pt idx="89">
                  <c:v>641.6999999999999</c:v>
                </c:pt>
                <c:pt idx="90">
                  <c:v>641.6999999999999</c:v>
                </c:pt>
                <c:pt idx="91">
                  <c:v>641.6999999999999</c:v>
                </c:pt>
                <c:pt idx="92">
                  <c:v>641.6999999999999</c:v>
                </c:pt>
                <c:pt idx="93">
                  <c:v>641.6999999999999</c:v>
                </c:pt>
                <c:pt idx="94">
                  <c:v>641.6999999999999</c:v>
                </c:pt>
                <c:pt idx="95">
                  <c:v>641.6999999999999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Plan2!$I$3</c:f>
              <c:strCache>
                <c:ptCount val="1"/>
                <c:pt idx="0">
                  <c:v>Aumento medio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Plan2!$I$4:$I$99</c:f>
              <c:numCache>
                <c:ptCount val="96"/>
                <c:pt idx="0">
                  <c:v>341</c:v>
                </c:pt>
                <c:pt idx="1">
                  <c:v>341</c:v>
                </c:pt>
                <c:pt idx="2">
                  <c:v>341</c:v>
                </c:pt>
                <c:pt idx="3">
                  <c:v>341</c:v>
                </c:pt>
                <c:pt idx="4">
                  <c:v>341</c:v>
                </c:pt>
                <c:pt idx="5">
                  <c:v>341</c:v>
                </c:pt>
                <c:pt idx="6">
                  <c:v>341</c:v>
                </c:pt>
                <c:pt idx="7">
                  <c:v>341</c:v>
                </c:pt>
                <c:pt idx="8">
                  <c:v>341</c:v>
                </c:pt>
                <c:pt idx="9">
                  <c:v>341</c:v>
                </c:pt>
                <c:pt idx="10">
                  <c:v>341</c:v>
                </c:pt>
                <c:pt idx="11">
                  <c:v>341</c:v>
                </c:pt>
                <c:pt idx="12">
                  <c:v>341</c:v>
                </c:pt>
                <c:pt idx="13">
                  <c:v>341</c:v>
                </c:pt>
                <c:pt idx="14">
                  <c:v>341</c:v>
                </c:pt>
                <c:pt idx="15">
                  <c:v>341</c:v>
                </c:pt>
                <c:pt idx="16">
                  <c:v>341</c:v>
                </c:pt>
                <c:pt idx="17">
                  <c:v>341</c:v>
                </c:pt>
                <c:pt idx="18">
                  <c:v>341</c:v>
                </c:pt>
                <c:pt idx="19">
                  <c:v>341</c:v>
                </c:pt>
                <c:pt idx="20">
                  <c:v>341</c:v>
                </c:pt>
                <c:pt idx="21">
                  <c:v>341</c:v>
                </c:pt>
                <c:pt idx="22">
                  <c:v>341</c:v>
                </c:pt>
                <c:pt idx="23">
                  <c:v>341</c:v>
                </c:pt>
                <c:pt idx="24">
                  <c:v>341</c:v>
                </c:pt>
                <c:pt idx="25">
                  <c:v>341</c:v>
                </c:pt>
                <c:pt idx="26">
                  <c:v>341</c:v>
                </c:pt>
                <c:pt idx="27">
                  <c:v>341</c:v>
                </c:pt>
                <c:pt idx="28">
                  <c:v>341</c:v>
                </c:pt>
                <c:pt idx="29">
                  <c:v>341</c:v>
                </c:pt>
                <c:pt idx="30">
                  <c:v>341</c:v>
                </c:pt>
                <c:pt idx="31">
                  <c:v>341</c:v>
                </c:pt>
                <c:pt idx="32">
                  <c:v>341</c:v>
                </c:pt>
                <c:pt idx="33">
                  <c:v>341</c:v>
                </c:pt>
                <c:pt idx="34">
                  <c:v>341</c:v>
                </c:pt>
                <c:pt idx="35">
                  <c:v>341</c:v>
                </c:pt>
                <c:pt idx="36">
                  <c:v>341</c:v>
                </c:pt>
                <c:pt idx="37">
                  <c:v>341</c:v>
                </c:pt>
                <c:pt idx="38">
                  <c:v>341</c:v>
                </c:pt>
                <c:pt idx="39">
                  <c:v>341</c:v>
                </c:pt>
                <c:pt idx="40">
                  <c:v>341</c:v>
                </c:pt>
                <c:pt idx="41">
                  <c:v>341</c:v>
                </c:pt>
                <c:pt idx="42">
                  <c:v>341</c:v>
                </c:pt>
                <c:pt idx="43">
                  <c:v>341</c:v>
                </c:pt>
                <c:pt idx="44">
                  <c:v>341</c:v>
                </c:pt>
                <c:pt idx="45">
                  <c:v>341</c:v>
                </c:pt>
                <c:pt idx="46">
                  <c:v>341</c:v>
                </c:pt>
                <c:pt idx="47">
                  <c:v>341</c:v>
                </c:pt>
                <c:pt idx="48">
                  <c:v>341</c:v>
                </c:pt>
                <c:pt idx="49">
                  <c:v>341</c:v>
                </c:pt>
                <c:pt idx="50">
                  <c:v>341</c:v>
                </c:pt>
                <c:pt idx="51">
                  <c:v>341</c:v>
                </c:pt>
                <c:pt idx="52">
                  <c:v>341</c:v>
                </c:pt>
                <c:pt idx="53">
                  <c:v>341</c:v>
                </c:pt>
                <c:pt idx="54">
                  <c:v>341</c:v>
                </c:pt>
                <c:pt idx="55">
                  <c:v>341</c:v>
                </c:pt>
                <c:pt idx="56">
                  <c:v>341</c:v>
                </c:pt>
                <c:pt idx="57">
                  <c:v>341</c:v>
                </c:pt>
                <c:pt idx="58">
                  <c:v>341</c:v>
                </c:pt>
                <c:pt idx="59">
                  <c:v>341</c:v>
                </c:pt>
                <c:pt idx="60">
                  <c:v>341</c:v>
                </c:pt>
                <c:pt idx="61">
                  <c:v>341</c:v>
                </c:pt>
                <c:pt idx="62">
                  <c:v>341</c:v>
                </c:pt>
                <c:pt idx="63">
                  <c:v>341</c:v>
                </c:pt>
                <c:pt idx="64">
                  <c:v>341</c:v>
                </c:pt>
                <c:pt idx="65">
                  <c:v>341</c:v>
                </c:pt>
                <c:pt idx="66">
                  <c:v>341</c:v>
                </c:pt>
                <c:pt idx="67">
                  <c:v>341</c:v>
                </c:pt>
                <c:pt idx="68">
                  <c:v>341</c:v>
                </c:pt>
                <c:pt idx="69">
                  <c:v>341</c:v>
                </c:pt>
                <c:pt idx="70">
                  <c:v>341</c:v>
                </c:pt>
                <c:pt idx="71">
                  <c:v>341</c:v>
                </c:pt>
                <c:pt idx="72">
                  <c:v>341</c:v>
                </c:pt>
                <c:pt idx="73">
                  <c:v>341</c:v>
                </c:pt>
                <c:pt idx="74">
                  <c:v>341</c:v>
                </c:pt>
                <c:pt idx="75">
                  <c:v>341</c:v>
                </c:pt>
                <c:pt idx="76">
                  <c:v>341</c:v>
                </c:pt>
                <c:pt idx="77">
                  <c:v>341</c:v>
                </c:pt>
                <c:pt idx="78">
                  <c:v>341</c:v>
                </c:pt>
                <c:pt idx="79">
                  <c:v>341</c:v>
                </c:pt>
                <c:pt idx="80">
                  <c:v>341</c:v>
                </c:pt>
                <c:pt idx="81">
                  <c:v>341</c:v>
                </c:pt>
                <c:pt idx="82">
                  <c:v>341</c:v>
                </c:pt>
                <c:pt idx="83">
                  <c:v>341</c:v>
                </c:pt>
                <c:pt idx="84">
                  <c:v>341</c:v>
                </c:pt>
                <c:pt idx="85">
                  <c:v>341</c:v>
                </c:pt>
                <c:pt idx="86">
                  <c:v>341</c:v>
                </c:pt>
                <c:pt idx="87">
                  <c:v>341</c:v>
                </c:pt>
                <c:pt idx="88">
                  <c:v>341</c:v>
                </c:pt>
                <c:pt idx="89">
                  <c:v>341</c:v>
                </c:pt>
                <c:pt idx="90">
                  <c:v>341</c:v>
                </c:pt>
                <c:pt idx="91">
                  <c:v>341</c:v>
                </c:pt>
                <c:pt idx="92">
                  <c:v>341</c:v>
                </c:pt>
                <c:pt idx="93">
                  <c:v>341</c:v>
                </c:pt>
                <c:pt idx="94">
                  <c:v>341</c:v>
                </c:pt>
                <c:pt idx="95">
                  <c:v>341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Plan2!$J$3</c:f>
              <c:strCache>
                <c:ptCount val="1"/>
                <c:pt idx="0">
                  <c:v>Aumento fraco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Plan2!$J$4:$J$99</c:f>
              <c:numCache>
                <c:ptCount val="96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62</c:v>
                </c:pt>
                <c:pt idx="76">
                  <c:v>62</c:v>
                </c:pt>
                <c:pt idx="77">
                  <c:v>62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62</c:v>
                </c:pt>
                <c:pt idx="83">
                  <c:v>62</c:v>
                </c:pt>
                <c:pt idx="84">
                  <c:v>62</c:v>
                </c:pt>
                <c:pt idx="85">
                  <c:v>62</c:v>
                </c:pt>
                <c:pt idx="86">
                  <c:v>62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Plan2!$K$3</c:f>
              <c:strCache>
                <c:ptCount val="1"/>
                <c:pt idx="0">
                  <c:v>Aumento minimo (pup saida 7mm)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Plan2!$K$4:$K$99</c:f>
              <c:numCache>
                <c:ptCount val="96"/>
                <c:pt idx="0">
                  <c:v>44.285714285714285</c:v>
                </c:pt>
                <c:pt idx="1">
                  <c:v>44.285714285714285</c:v>
                </c:pt>
                <c:pt idx="2">
                  <c:v>44.285714285714285</c:v>
                </c:pt>
                <c:pt idx="3">
                  <c:v>44.285714285714285</c:v>
                </c:pt>
                <c:pt idx="4">
                  <c:v>44.285714285714285</c:v>
                </c:pt>
                <c:pt idx="5">
                  <c:v>44.285714285714285</c:v>
                </c:pt>
                <c:pt idx="6">
                  <c:v>44.285714285714285</c:v>
                </c:pt>
                <c:pt idx="7">
                  <c:v>44.285714285714285</c:v>
                </c:pt>
                <c:pt idx="8">
                  <c:v>44.285714285714285</c:v>
                </c:pt>
                <c:pt idx="9">
                  <c:v>44.285714285714285</c:v>
                </c:pt>
                <c:pt idx="10">
                  <c:v>44.285714285714285</c:v>
                </c:pt>
                <c:pt idx="11">
                  <c:v>44.285714285714285</c:v>
                </c:pt>
                <c:pt idx="12">
                  <c:v>44.285714285714285</c:v>
                </c:pt>
                <c:pt idx="13">
                  <c:v>44.285714285714285</c:v>
                </c:pt>
                <c:pt idx="14">
                  <c:v>44.285714285714285</c:v>
                </c:pt>
                <c:pt idx="15">
                  <c:v>44.285714285714285</c:v>
                </c:pt>
                <c:pt idx="16">
                  <c:v>44.285714285714285</c:v>
                </c:pt>
                <c:pt idx="17">
                  <c:v>44.285714285714285</c:v>
                </c:pt>
                <c:pt idx="18">
                  <c:v>44.285714285714285</c:v>
                </c:pt>
                <c:pt idx="19">
                  <c:v>44.285714285714285</c:v>
                </c:pt>
                <c:pt idx="20">
                  <c:v>44.285714285714285</c:v>
                </c:pt>
                <c:pt idx="21">
                  <c:v>44.285714285714285</c:v>
                </c:pt>
                <c:pt idx="22">
                  <c:v>44.285714285714285</c:v>
                </c:pt>
                <c:pt idx="23">
                  <c:v>44.285714285714285</c:v>
                </c:pt>
                <c:pt idx="24">
                  <c:v>44.285714285714285</c:v>
                </c:pt>
                <c:pt idx="25">
                  <c:v>44.285714285714285</c:v>
                </c:pt>
                <c:pt idx="26">
                  <c:v>44.285714285714285</c:v>
                </c:pt>
                <c:pt idx="27">
                  <c:v>44.285714285714285</c:v>
                </c:pt>
                <c:pt idx="28">
                  <c:v>44.285714285714285</c:v>
                </c:pt>
                <c:pt idx="29">
                  <c:v>44.285714285714285</c:v>
                </c:pt>
                <c:pt idx="30">
                  <c:v>44.285714285714285</c:v>
                </c:pt>
                <c:pt idx="31">
                  <c:v>44.285714285714285</c:v>
                </c:pt>
                <c:pt idx="32">
                  <c:v>44.285714285714285</c:v>
                </c:pt>
                <c:pt idx="33">
                  <c:v>44.285714285714285</c:v>
                </c:pt>
                <c:pt idx="34">
                  <c:v>44.285714285714285</c:v>
                </c:pt>
                <c:pt idx="35">
                  <c:v>44.285714285714285</c:v>
                </c:pt>
                <c:pt idx="36">
                  <c:v>44.285714285714285</c:v>
                </c:pt>
                <c:pt idx="37">
                  <c:v>44.285714285714285</c:v>
                </c:pt>
                <c:pt idx="38">
                  <c:v>44.285714285714285</c:v>
                </c:pt>
                <c:pt idx="39">
                  <c:v>44.285714285714285</c:v>
                </c:pt>
                <c:pt idx="40">
                  <c:v>44.285714285714285</c:v>
                </c:pt>
                <c:pt idx="41">
                  <c:v>44.285714285714285</c:v>
                </c:pt>
                <c:pt idx="42">
                  <c:v>44.285714285714285</c:v>
                </c:pt>
                <c:pt idx="43">
                  <c:v>44.285714285714285</c:v>
                </c:pt>
                <c:pt idx="44">
                  <c:v>44.285714285714285</c:v>
                </c:pt>
                <c:pt idx="45">
                  <c:v>44.285714285714285</c:v>
                </c:pt>
                <c:pt idx="46">
                  <c:v>44.285714285714285</c:v>
                </c:pt>
                <c:pt idx="47">
                  <c:v>44.285714285714285</c:v>
                </c:pt>
                <c:pt idx="48">
                  <c:v>44.285714285714285</c:v>
                </c:pt>
                <c:pt idx="49">
                  <c:v>44.285714285714285</c:v>
                </c:pt>
                <c:pt idx="50">
                  <c:v>44.285714285714285</c:v>
                </c:pt>
                <c:pt idx="51">
                  <c:v>44.285714285714285</c:v>
                </c:pt>
                <c:pt idx="52">
                  <c:v>44.285714285714285</c:v>
                </c:pt>
                <c:pt idx="53">
                  <c:v>44.285714285714285</c:v>
                </c:pt>
                <c:pt idx="54">
                  <c:v>44.285714285714285</c:v>
                </c:pt>
                <c:pt idx="55">
                  <c:v>44.285714285714285</c:v>
                </c:pt>
                <c:pt idx="56">
                  <c:v>44.285714285714285</c:v>
                </c:pt>
                <c:pt idx="57">
                  <c:v>44.285714285714285</c:v>
                </c:pt>
                <c:pt idx="58">
                  <c:v>44.285714285714285</c:v>
                </c:pt>
                <c:pt idx="59">
                  <c:v>44.285714285714285</c:v>
                </c:pt>
                <c:pt idx="60">
                  <c:v>44.285714285714285</c:v>
                </c:pt>
                <c:pt idx="61">
                  <c:v>44.285714285714285</c:v>
                </c:pt>
                <c:pt idx="62">
                  <c:v>44.285714285714285</c:v>
                </c:pt>
                <c:pt idx="63">
                  <c:v>44.285714285714285</c:v>
                </c:pt>
                <c:pt idx="64">
                  <c:v>44.285714285714285</c:v>
                </c:pt>
                <c:pt idx="65">
                  <c:v>44.285714285714285</c:v>
                </c:pt>
                <c:pt idx="66">
                  <c:v>44.285714285714285</c:v>
                </c:pt>
                <c:pt idx="67">
                  <c:v>44.285714285714285</c:v>
                </c:pt>
                <c:pt idx="68">
                  <c:v>44.285714285714285</c:v>
                </c:pt>
                <c:pt idx="69">
                  <c:v>44.285714285714285</c:v>
                </c:pt>
                <c:pt idx="70">
                  <c:v>44.285714285714285</c:v>
                </c:pt>
                <c:pt idx="71">
                  <c:v>44.285714285714285</c:v>
                </c:pt>
                <c:pt idx="72">
                  <c:v>44.285714285714285</c:v>
                </c:pt>
                <c:pt idx="73">
                  <c:v>44.285714285714285</c:v>
                </c:pt>
                <c:pt idx="74">
                  <c:v>44.285714285714285</c:v>
                </c:pt>
                <c:pt idx="75">
                  <c:v>44.285714285714285</c:v>
                </c:pt>
                <c:pt idx="76">
                  <c:v>44.285714285714285</c:v>
                </c:pt>
                <c:pt idx="77">
                  <c:v>44.285714285714285</c:v>
                </c:pt>
                <c:pt idx="78">
                  <c:v>44.285714285714285</c:v>
                </c:pt>
                <c:pt idx="79">
                  <c:v>44.285714285714285</c:v>
                </c:pt>
                <c:pt idx="80">
                  <c:v>44.285714285714285</c:v>
                </c:pt>
                <c:pt idx="81">
                  <c:v>44.285714285714285</c:v>
                </c:pt>
                <c:pt idx="82">
                  <c:v>44.285714285714285</c:v>
                </c:pt>
                <c:pt idx="83">
                  <c:v>44.285714285714285</c:v>
                </c:pt>
                <c:pt idx="84">
                  <c:v>44.285714285714285</c:v>
                </c:pt>
                <c:pt idx="85">
                  <c:v>44.285714285714285</c:v>
                </c:pt>
                <c:pt idx="86">
                  <c:v>44.285714285714285</c:v>
                </c:pt>
                <c:pt idx="87">
                  <c:v>44.285714285714285</c:v>
                </c:pt>
                <c:pt idx="88">
                  <c:v>44.285714285714285</c:v>
                </c:pt>
                <c:pt idx="89">
                  <c:v>44.285714285714285</c:v>
                </c:pt>
                <c:pt idx="90">
                  <c:v>44.285714285714285</c:v>
                </c:pt>
                <c:pt idx="91">
                  <c:v>44.285714285714285</c:v>
                </c:pt>
                <c:pt idx="92">
                  <c:v>44.285714285714285</c:v>
                </c:pt>
                <c:pt idx="93">
                  <c:v>44.285714285714285</c:v>
                </c:pt>
                <c:pt idx="94">
                  <c:v>44.285714285714285</c:v>
                </c:pt>
                <c:pt idx="95">
                  <c:v>44.285714285714285</c:v>
                </c:pt>
              </c:numCache>
            </c:numRef>
          </c:yVal>
          <c:smooth val="1"/>
        </c:ser>
        <c:axId val="54695954"/>
        <c:axId val="22501539"/>
      </c:scatterChart>
      <c:valAx>
        <c:axId val="54695954"/>
        <c:scaling>
          <c:orientation val="maxMin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 ocular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1539"/>
        <c:crosses val="autoZero"/>
        <c:crossBetween val="midCat"/>
        <c:dispUnits/>
        <c:majorUnit val="1"/>
      </c:valAx>
      <c:valAx>
        <c:axId val="22501539"/>
        <c:scaling>
          <c:orientation val="minMax"/>
          <c:max val="8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Aumento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5954"/>
        <c:crosses val="autoZero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275"/>
          <c:y val="0.01075"/>
          <c:w val="0.604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Pupila Saida x f ocular</a:t>
            </a:r>
          </a:p>
        </c:rich>
      </c:tx>
      <c:layout>
        <c:manualLayout>
          <c:xMode val="factor"/>
          <c:yMode val="factor"/>
          <c:x val="0.0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5"/>
          <c:w val="0.95575"/>
          <c:h val="0.86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Plan2!$B$3</c:f>
              <c:strCache>
                <c:ptCount val="1"/>
                <c:pt idx="0">
                  <c:v>s/ Barlow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Plan2!$C$4:$C$99</c:f>
              <c:numCache>
                <c:ptCount val="96"/>
                <c:pt idx="0">
                  <c:v>8.547008547008547</c:v>
                </c:pt>
                <c:pt idx="1">
                  <c:v>8.461538461538462</c:v>
                </c:pt>
                <c:pt idx="2">
                  <c:v>8.376068376068377</c:v>
                </c:pt>
                <c:pt idx="3">
                  <c:v>8.290598290598291</c:v>
                </c:pt>
                <c:pt idx="4">
                  <c:v>8.205128205128204</c:v>
                </c:pt>
                <c:pt idx="5">
                  <c:v>8.11965811965812</c:v>
                </c:pt>
                <c:pt idx="6">
                  <c:v>8.034188034188034</c:v>
                </c:pt>
                <c:pt idx="7">
                  <c:v>7.948717948717949</c:v>
                </c:pt>
                <c:pt idx="8">
                  <c:v>7.863247863247863</c:v>
                </c:pt>
                <c:pt idx="9">
                  <c:v>7.777777777777778</c:v>
                </c:pt>
                <c:pt idx="10">
                  <c:v>7.6923076923076925</c:v>
                </c:pt>
                <c:pt idx="11">
                  <c:v>7.6068376068376065</c:v>
                </c:pt>
                <c:pt idx="12">
                  <c:v>7.521367521367521</c:v>
                </c:pt>
                <c:pt idx="13">
                  <c:v>7.435897435897436</c:v>
                </c:pt>
                <c:pt idx="14">
                  <c:v>7.35042735042735</c:v>
                </c:pt>
                <c:pt idx="15">
                  <c:v>7.264957264957265</c:v>
                </c:pt>
                <c:pt idx="16">
                  <c:v>7.17948717948718</c:v>
                </c:pt>
                <c:pt idx="17">
                  <c:v>7.094017094017094</c:v>
                </c:pt>
                <c:pt idx="18">
                  <c:v>7.0085470085470085</c:v>
                </c:pt>
                <c:pt idx="19">
                  <c:v>6.923076923076923</c:v>
                </c:pt>
                <c:pt idx="20">
                  <c:v>6.837606837606837</c:v>
                </c:pt>
                <c:pt idx="21">
                  <c:v>6.752136752136752</c:v>
                </c:pt>
                <c:pt idx="22">
                  <c:v>6.666666666666667</c:v>
                </c:pt>
                <c:pt idx="23">
                  <c:v>6.581196581196581</c:v>
                </c:pt>
                <c:pt idx="24">
                  <c:v>6.495726495726496</c:v>
                </c:pt>
                <c:pt idx="25">
                  <c:v>6.410256410256411</c:v>
                </c:pt>
                <c:pt idx="26">
                  <c:v>6.3247863247863245</c:v>
                </c:pt>
                <c:pt idx="27">
                  <c:v>6.239316239316239</c:v>
                </c:pt>
                <c:pt idx="28">
                  <c:v>6.153846153846154</c:v>
                </c:pt>
                <c:pt idx="29">
                  <c:v>6.068376068376068</c:v>
                </c:pt>
                <c:pt idx="30">
                  <c:v>5.982905982905983</c:v>
                </c:pt>
                <c:pt idx="31">
                  <c:v>5.897435897435898</c:v>
                </c:pt>
                <c:pt idx="32">
                  <c:v>5.811965811965812</c:v>
                </c:pt>
                <c:pt idx="33">
                  <c:v>5.726495726495727</c:v>
                </c:pt>
                <c:pt idx="34">
                  <c:v>5.641025641025641</c:v>
                </c:pt>
                <c:pt idx="35">
                  <c:v>5.555555555555555</c:v>
                </c:pt>
                <c:pt idx="36">
                  <c:v>5.47008547008547</c:v>
                </c:pt>
                <c:pt idx="37">
                  <c:v>5.384615384615385</c:v>
                </c:pt>
                <c:pt idx="38">
                  <c:v>5.299145299145299</c:v>
                </c:pt>
                <c:pt idx="39">
                  <c:v>5.213675213675214</c:v>
                </c:pt>
                <c:pt idx="40">
                  <c:v>5.128205128205129</c:v>
                </c:pt>
                <c:pt idx="41">
                  <c:v>5.042735042735043</c:v>
                </c:pt>
                <c:pt idx="42">
                  <c:v>4.957264957264957</c:v>
                </c:pt>
                <c:pt idx="43">
                  <c:v>4.871794871794871</c:v>
                </c:pt>
                <c:pt idx="44">
                  <c:v>4.786324786324786</c:v>
                </c:pt>
                <c:pt idx="45">
                  <c:v>4.700854700854701</c:v>
                </c:pt>
                <c:pt idx="46">
                  <c:v>4.615384615384615</c:v>
                </c:pt>
                <c:pt idx="47">
                  <c:v>4.52991452991453</c:v>
                </c:pt>
                <c:pt idx="48">
                  <c:v>4.444444444444445</c:v>
                </c:pt>
                <c:pt idx="49">
                  <c:v>4.358974358974359</c:v>
                </c:pt>
                <c:pt idx="50">
                  <c:v>4.273504273504273</c:v>
                </c:pt>
                <c:pt idx="51">
                  <c:v>4.188034188034188</c:v>
                </c:pt>
                <c:pt idx="52">
                  <c:v>4.102564102564102</c:v>
                </c:pt>
                <c:pt idx="53">
                  <c:v>4.017094017094017</c:v>
                </c:pt>
                <c:pt idx="54">
                  <c:v>3.9316239316239314</c:v>
                </c:pt>
                <c:pt idx="55">
                  <c:v>3.8461538461538463</c:v>
                </c:pt>
                <c:pt idx="56">
                  <c:v>3.7606837606837606</c:v>
                </c:pt>
                <c:pt idx="57">
                  <c:v>3.675213675213675</c:v>
                </c:pt>
                <c:pt idx="58">
                  <c:v>3.58974358974359</c:v>
                </c:pt>
                <c:pt idx="59">
                  <c:v>3.5042735042735043</c:v>
                </c:pt>
                <c:pt idx="60">
                  <c:v>3.4188034188034186</c:v>
                </c:pt>
                <c:pt idx="61">
                  <c:v>3.3333333333333335</c:v>
                </c:pt>
                <c:pt idx="62">
                  <c:v>3.247863247863248</c:v>
                </c:pt>
                <c:pt idx="63">
                  <c:v>3.1623931623931623</c:v>
                </c:pt>
                <c:pt idx="64">
                  <c:v>3.076923076923077</c:v>
                </c:pt>
                <c:pt idx="65">
                  <c:v>2.9914529914529915</c:v>
                </c:pt>
                <c:pt idx="66">
                  <c:v>2.905982905982906</c:v>
                </c:pt>
                <c:pt idx="67">
                  <c:v>2.8205128205128207</c:v>
                </c:pt>
                <c:pt idx="68">
                  <c:v>2.735042735042735</c:v>
                </c:pt>
                <c:pt idx="69">
                  <c:v>2.6495726495726495</c:v>
                </c:pt>
                <c:pt idx="70">
                  <c:v>2.5641025641025643</c:v>
                </c:pt>
                <c:pt idx="71">
                  <c:v>2.4786324786324787</c:v>
                </c:pt>
                <c:pt idx="72">
                  <c:v>2.393162393162393</c:v>
                </c:pt>
                <c:pt idx="73">
                  <c:v>2.3076923076923075</c:v>
                </c:pt>
                <c:pt idx="74">
                  <c:v>2.2222222222222223</c:v>
                </c:pt>
                <c:pt idx="75">
                  <c:v>2.1367521367521367</c:v>
                </c:pt>
                <c:pt idx="76">
                  <c:v>2.051282051282051</c:v>
                </c:pt>
                <c:pt idx="77">
                  <c:v>1.9658119658119657</c:v>
                </c:pt>
                <c:pt idx="78">
                  <c:v>1.8803418803418803</c:v>
                </c:pt>
                <c:pt idx="79">
                  <c:v>1.794871794871795</c:v>
                </c:pt>
                <c:pt idx="80">
                  <c:v>1.7094017094017093</c:v>
                </c:pt>
                <c:pt idx="81">
                  <c:v>1.623931623931624</c:v>
                </c:pt>
                <c:pt idx="82">
                  <c:v>1.5384615384615385</c:v>
                </c:pt>
                <c:pt idx="83">
                  <c:v>1.452991452991453</c:v>
                </c:pt>
                <c:pt idx="84">
                  <c:v>1.3675213675213675</c:v>
                </c:pt>
                <c:pt idx="85">
                  <c:v>1.2820512820512822</c:v>
                </c:pt>
                <c:pt idx="86">
                  <c:v>1.1965811965811965</c:v>
                </c:pt>
                <c:pt idx="87">
                  <c:v>1.1111111111111112</c:v>
                </c:pt>
                <c:pt idx="88">
                  <c:v>1.0256410256410255</c:v>
                </c:pt>
                <c:pt idx="89">
                  <c:v>0.9401709401709402</c:v>
                </c:pt>
                <c:pt idx="90">
                  <c:v>0.8547008547008547</c:v>
                </c:pt>
                <c:pt idx="91">
                  <c:v>0.7692307692307693</c:v>
                </c:pt>
                <c:pt idx="92">
                  <c:v>0.6837606837606838</c:v>
                </c:pt>
                <c:pt idx="93">
                  <c:v>0.5982905982905983</c:v>
                </c:pt>
                <c:pt idx="94">
                  <c:v>0.5128205128205128</c:v>
                </c:pt>
                <c:pt idx="95">
                  <c:v>0.42735042735042733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Plan2!$D$3</c:f>
              <c:strCache>
                <c:ptCount val="1"/>
                <c:pt idx="0">
                  <c:v>Barlow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Plan2!$E$4:$E$99</c:f>
              <c:numCache>
                <c:ptCount val="96"/>
                <c:pt idx="0">
                  <c:v>4.273504273504273</c:v>
                </c:pt>
                <c:pt idx="1">
                  <c:v>4.230769230769231</c:v>
                </c:pt>
                <c:pt idx="2">
                  <c:v>4.188034188034188</c:v>
                </c:pt>
                <c:pt idx="3">
                  <c:v>4.145299145299146</c:v>
                </c:pt>
                <c:pt idx="4">
                  <c:v>4.102564102564102</c:v>
                </c:pt>
                <c:pt idx="5">
                  <c:v>4.05982905982906</c:v>
                </c:pt>
                <c:pt idx="6">
                  <c:v>4.017094017094017</c:v>
                </c:pt>
                <c:pt idx="7">
                  <c:v>3.9743589743589745</c:v>
                </c:pt>
                <c:pt idx="8">
                  <c:v>3.9316239316239314</c:v>
                </c:pt>
                <c:pt idx="9">
                  <c:v>3.888888888888889</c:v>
                </c:pt>
                <c:pt idx="10">
                  <c:v>3.8461538461538463</c:v>
                </c:pt>
                <c:pt idx="11">
                  <c:v>3.8034188034188032</c:v>
                </c:pt>
                <c:pt idx="12">
                  <c:v>3.7606837606837606</c:v>
                </c:pt>
                <c:pt idx="13">
                  <c:v>3.717948717948718</c:v>
                </c:pt>
                <c:pt idx="14">
                  <c:v>3.675213675213675</c:v>
                </c:pt>
                <c:pt idx="15">
                  <c:v>3.6324786324786325</c:v>
                </c:pt>
                <c:pt idx="16">
                  <c:v>3.58974358974359</c:v>
                </c:pt>
                <c:pt idx="17">
                  <c:v>3.547008547008547</c:v>
                </c:pt>
                <c:pt idx="18">
                  <c:v>3.5042735042735043</c:v>
                </c:pt>
                <c:pt idx="19">
                  <c:v>3.4615384615384617</c:v>
                </c:pt>
                <c:pt idx="20">
                  <c:v>3.4188034188034186</c:v>
                </c:pt>
                <c:pt idx="21">
                  <c:v>3.376068376068376</c:v>
                </c:pt>
                <c:pt idx="22">
                  <c:v>3.3333333333333335</c:v>
                </c:pt>
                <c:pt idx="23">
                  <c:v>3.2905982905982905</c:v>
                </c:pt>
                <c:pt idx="24">
                  <c:v>3.247863247863248</c:v>
                </c:pt>
                <c:pt idx="25">
                  <c:v>3.2051282051282053</c:v>
                </c:pt>
                <c:pt idx="26">
                  <c:v>3.1623931623931623</c:v>
                </c:pt>
                <c:pt idx="27">
                  <c:v>3.1196581196581197</c:v>
                </c:pt>
                <c:pt idx="28">
                  <c:v>3.076923076923077</c:v>
                </c:pt>
                <c:pt idx="29">
                  <c:v>3.034188034188034</c:v>
                </c:pt>
                <c:pt idx="30">
                  <c:v>2.9914529914529915</c:v>
                </c:pt>
                <c:pt idx="31">
                  <c:v>2.948717948717949</c:v>
                </c:pt>
                <c:pt idx="32">
                  <c:v>2.905982905982906</c:v>
                </c:pt>
                <c:pt idx="33">
                  <c:v>2.8632478632478633</c:v>
                </c:pt>
                <c:pt idx="34">
                  <c:v>2.8205128205128207</c:v>
                </c:pt>
                <c:pt idx="35">
                  <c:v>2.7777777777777777</c:v>
                </c:pt>
                <c:pt idx="36">
                  <c:v>2.735042735042735</c:v>
                </c:pt>
                <c:pt idx="37">
                  <c:v>2.6923076923076925</c:v>
                </c:pt>
                <c:pt idx="38">
                  <c:v>2.6495726495726495</c:v>
                </c:pt>
                <c:pt idx="39">
                  <c:v>2.606837606837607</c:v>
                </c:pt>
                <c:pt idx="40">
                  <c:v>2.5641025641025643</c:v>
                </c:pt>
                <c:pt idx="41">
                  <c:v>2.5213675213675213</c:v>
                </c:pt>
                <c:pt idx="42">
                  <c:v>2.4786324786324787</c:v>
                </c:pt>
                <c:pt idx="43">
                  <c:v>2.4358974358974357</c:v>
                </c:pt>
                <c:pt idx="44">
                  <c:v>2.393162393162393</c:v>
                </c:pt>
                <c:pt idx="45">
                  <c:v>2.3504273504273505</c:v>
                </c:pt>
                <c:pt idx="46">
                  <c:v>2.3076923076923075</c:v>
                </c:pt>
                <c:pt idx="47">
                  <c:v>2.264957264957265</c:v>
                </c:pt>
                <c:pt idx="48">
                  <c:v>2.2222222222222223</c:v>
                </c:pt>
                <c:pt idx="49">
                  <c:v>2.1794871794871793</c:v>
                </c:pt>
                <c:pt idx="50">
                  <c:v>2.1367521367521367</c:v>
                </c:pt>
                <c:pt idx="51">
                  <c:v>2.094017094017094</c:v>
                </c:pt>
                <c:pt idx="52">
                  <c:v>2.051282051282051</c:v>
                </c:pt>
                <c:pt idx="53">
                  <c:v>2.0085470085470085</c:v>
                </c:pt>
                <c:pt idx="54">
                  <c:v>1.9658119658119657</c:v>
                </c:pt>
                <c:pt idx="55">
                  <c:v>1.9230769230769231</c:v>
                </c:pt>
                <c:pt idx="56">
                  <c:v>1.8803418803418803</c:v>
                </c:pt>
                <c:pt idx="57">
                  <c:v>1.8376068376068375</c:v>
                </c:pt>
                <c:pt idx="58">
                  <c:v>1.794871794871795</c:v>
                </c:pt>
                <c:pt idx="59">
                  <c:v>1.7521367521367521</c:v>
                </c:pt>
                <c:pt idx="60">
                  <c:v>1.7094017094017093</c:v>
                </c:pt>
                <c:pt idx="61">
                  <c:v>1.6666666666666667</c:v>
                </c:pt>
                <c:pt idx="62">
                  <c:v>1.623931623931624</c:v>
                </c:pt>
                <c:pt idx="63">
                  <c:v>1.5811965811965811</c:v>
                </c:pt>
                <c:pt idx="64">
                  <c:v>1.5384615384615385</c:v>
                </c:pt>
                <c:pt idx="65">
                  <c:v>1.4957264957264957</c:v>
                </c:pt>
                <c:pt idx="66">
                  <c:v>1.452991452991453</c:v>
                </c:pt>
                <c:pt idx="67">
                  <c:v>1.4102564102564104</c:v>
                </c:pt>
                <c:pt idx="68">
                  <c:v>1.3675213675213675</c:v>
                </c:pt>
                <c:pt idx="69">
                  <c:v>1.3247863247863247</c:v>
                </c:pt>
                <c:pt idx="70">
                  <c:v>1.2820512820512822</c:v>
                </c:pt>
                <c:pt idx="71">
                  <c:v>1.2393162393162394</c:v>
                </c:pt>
                <c:pt idx="72">
                  <c:v>1.1965811965811965</c:v>
                </c:pt>
                <c:pt idx="73">
                  <c:v>1.1538461538461537</c:v>
                </c:pt>
                <c:pt idx="74">
                  <c:v>1.1111111111111112</c:v>
                </c:pt>
                <c:pt idx="75">
                  <c:v>1.0683760683760684</c:v>
                </c:pt>
                <c:pt idx="76">
                  <c:v>1.0256410256410255</c:v>
                </c:pt>
                <c:pt idx="77">
                  <c:v>0.9829059829059829</c:v>
                </c:pt>
                <c:pt idx="78">
                  <c:v>0.9401709401709402</c:v>
                </c:pt>
                <c:pt idx="79">
                  <c:v>0.8974358974358975</c:v>
                </c:pt>
                <c:pt idx="80">
                  <c:v>0.8547008547008547</c:v>
                </c:pt>
                <c:pt idx="81">
                  <c:v>0.811965811965812</c:v>
                </c:pt>
                <c:pt idx="82">
                  <c:v>0.7692307692307693</c:v>
                </c:pt>
                <c:pt idx="83">
                  <c:v>0.7264957264957265</c:v>
                </c:pt>
                <c:pt idx="84">
                  <c:v>0.6837606837606838</c:v>
                </c:pt>
                <c:pt idx="85">
                  <c:v>0.6410256410256411</c:v>
                </c:pt>
                <c:pt idx="86">
                  <c:v>0.5982905982905983</c:v>
                </c:pt>
                <c:pt idx="87">
                  <c:v>0.5555555555555556</c:v>
                </c:pt>
                <c:pt idx="88">
                  <c:v>0.5128205128205128</c:v>
                </c:pt>
                <c:pt idx="89">
                  <c:v>0.4700854700854701</c:v>
                </c:pt>
                <c:pt idx="90">
                  <c:v>0.42735042735042733</c:v>
                </c:pt>
                <c:pt idx="91">
                  <c:v>0.38461538461538464</c:v>
                </c:pt>
                <c:pt idx="92">
                  <c:v>0.3418803418803419</c:v>
                </c:pt>
                <c:pt idx="93">
                  <c:v>0.29914529914529914</c:v>
                </c:pt>
                <c:pt idx="94">
                  <c:v>0.2564102564102564</c:v>
                </c:pt>
                <c:pt idx="95">
                  <c:v>0.21367521367521367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Plan2!$F$3</c:f>
              <c:strCache>
                <c:ptCount val="1"/>
                <c:pt idx="0">
                  <c:v>Barlow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Plan2!$G$4:$G$99</c:f>
              <c:numCache>
                <c:ptCount val="96"/>
                <c:pt idx="0">
                  <c:v>3.0525030525030528</c:v>
                </c:pt>
                <c:pt idx="1">
                  <c:v>3.0219780219780223</c:v>
                </c:pt>
                <c:pt idx="2">
                  <c:v>2.991452991452992</c:v>
                </c:pt>
                <c:pt idx="3">
                  <c:v>2.9609279609279615</c:v>
                </c:pt>
                <c:pt idx="4">
                  <c:v>2.93040293040293</c:v>
                </c:pt>
                <c:pt idx="5">
                  <c:v>2.8998778998779</c:v>
                </c:pt>
                <c:pt idx="6">
                  <c:v>2.8693528693528694</c:v>
                </c:pt>
                <c:pt idx="7">
                  <c:v>2.838827838827839</c:v>
                </c:pt>
                <c:pt idx="8">
                  <c:v>2.8083028083028085</c:v>
                </c:pt>
                <c:pt idx="9">
                  <c:v>2.777777777777778</c:v>
                </c:pt>
                <c:pt idx="10">
                  <c:v>2.7472527472527477</c:v>
                </c:pt>
                <c:pt idx="11">
                  <c:v>2.716727716727717</c:v>
                </c:pt>
                <c:pt idx="12">
                  <c:v>2.6862026862026864</c:v>
                </c:pt>
                <c:pt idx="13">
                  <c:v>2.655677655677656</c:v>
                </c:pt>
                <c:pt idx="14">
                  <c:v>2.625152625152625</c:v>
                </c:pt>
                <c:pt idx="15">
                  <c:v>2.5946275946275947</c:v>
                </c:pt>
                <c:pt idx="16">
                  <c:v>2.5641025641025643</c:v>
                </c:pt>
                <c:pt idx="17">
                  <c:v>2.5335775335775335</c:v>
                </c:pt>
                <c:pt idx="18">
                  <c:v>2.503052503052503</c:v>
                </c:pt>
                <c:pt idx="19">
                  <c:v>2.4725274725274726</c:v>
                </c:pt>
                <c:pt idx="20">
                  <c:v>2.442002442002442</c:v>
                </c:pt>
                <c:pt idx="21">
                  <c:v>2.411477411477412</c:v>
                </c:pt>
                <c:pt idx="22">
                  <c:v>2.3809523809523814</c:v>
                </c:pt>
                <c:pt idx="23">
                  <c:v>2.3504273504273505</c:v>
                </c:pt>
                <c:pt idx="24">
                  <c:v>2.31990231990232</c:v>
                </c:pt>
                <c:pt idx="25">
                  <c:v>2.2893772893772897</c:v>
                </c:pt>
                <c:pt idx="26">
                  <c:v>2.258852258852259</c:v>
                </c:pt>
                <c:pt idx="27">
                  <c:v>2.2283272283272284</c:v>
                </c:pt>
                <c:pt idx="28">
                  <c:v>2.197802197802198</c:v>
                </c:pt>
                <c:pt idx="29">
                  <c:v>2.167277167277167</c:v>
                </c:pt>
                <c:pt idx="30">
                  <c:v>2.1367521367521367</c:v>
                </c:pt>
                <c:pt idx="31">
                  <c:v>2.1062271062271063</c:v>
                </c:pt>
                <c:pt idx="32">
                  <c:v>2.075702075702076</c:v>
                </c:pt>
                <c:pt idx="33">
                  <c:v>2.0451770451770455</c:v>
                </c:pt>
                <c:pt idx="34">
                  <c:v>2.014652014652015</c:v>
                </c:pt>
                <c:pt idx="35">
                  <c:v>1.9841269841269842</c:v>
                </c:pt>
                <c:pt idx="36">
                  <c:v>1.9536019536019538</c:v>
                </c:pt>
                <c:pt idx="37">
                  <c:v>1.9230769230769234</c:v>
                </c:pt>
                <c:pt idx="38">
                  <c:v>1.8925518925518927</c:v>
                </c:pt>
                <c:pt idx="39">
                  <c:v>1.8620268620268623</c:v>
                </c:pt>
                <c:pt idx="40">
                  <c:v>1.8315018315018319</c:v>
                </c:pt>
                <c:pt idx="41">
                  <c:v>1.800976800976801</c:v>
                </c:pt>
                <c:pt idx="42">
                  <c:v>1.7704517704517706</c:v>
                </c:pt>
                <c:pt idx="43">
                  <c:v>1.73992673992674</c:v>
                </c:pt>
                <c:pt idx="44">
                  <c:v>1.7094017094017095</c:v>
                </c:pt>
                <c:pt idx="45">
                  <c:v>1.6788766788766791</c:v>
                </c:pt>
                <c:pt idx="46">
                  <c:v>1.6483516483516483</c:v>
                </c:pt>
                <c:pt idx="47">
                  <c:v>1.6178266178266179</c:v>
                </c:pt>
                <c:pt idx="48">
                  <c:v>1.5873015873015874</c:v>
                </c:pt>
                <c:pt idx="49">
                  <c:v>1.5567765567765568</c:v>
                </c:pt>
                <c:pt idx="50">
                  <c:v>1.5262515262515264</c:v>
                </c:pt>
                <c:pt idx="51">
                  <c:v>1.495726495726496</c:v>
                </c:pt>
                <c:pt idx="52">
                  <c:v>1.465201465201465</c:v>
                </c:pt>
                <c:pt idx="53">
                  <c:v>1.4346764346764347</c:v>
                </c:pt>
                <c:pt idx="54">
                  <c:v>1.4041514041514043</c:v>
                </c:pt>
                <c:pt idx="55">
                  <c:v>1.3736263736263739</c:v>
                </c:pt>
                <c:pt idx="56">
                  <c:v>1.3431013431013432</c:v>
                </c:pt>
                <c:pt idx="57">
                  <c:v>1.3125763125763126</c:v>
                </c:pt>
                <c:pt idx="58">
                  <c:v>1.2820512820512822</c:v>
                </c:pt>
                <c:pt idx="59">
                  <c:v>1.2515262515262515</c:v>
                </c:pt>
                <c:pt idx="60">
                  <c:v>1.221001221001221</c:v>
                </c:pt>
                <c:pt idx="61">
                  <c:v>1.1904761904761907</c:v>
                </c:pt>
                <c:pt idx="62">
                  <c:v>1.15995115995116</c:v>
                </c:pt>
                <c:pt idx="63">
                  <c:v>1.1294261294261294</c:v>
                </c:pt>
                <c:pt idx="64">
                  <c:v>1.098901098901099</c:v>
                </c:pt>
                <c:pt idx="65">
                  <c:v>1.0683760683760684</c:v>
                </c:pt>
                <c:pt idx="66">
                  <c:v>1.037851037851038</c:v>
                </c:pt>
                <c:pt idx="67">
                  <c:v>1.0073260073260075</c:v>
                </c:pt>
                <c:pt idx="68">
                  <c:v>0.9768009768009769</c:v>
                </c:pt>
                <c:pt idx="69">
                  <c:v>0.9462759462759464</c:v>
                </c:pt>
                <c:pt idx="70">
                  <c:v>0.9157509157509159</c:v>
                </c:pt>
                <c:pt idx="71">
                  <c:v>0.8852258852258853</c:v>
                </c:pt>
                <c:pt idx="72">
                  <c:v>0.8547008547008548</c:v>
                </c:pt>
                <c:pt idx="73">
                  <c:v>0.8241758241758241</c:v>
                </c:pt>
                <c:pt idx="74">
                  <c:v>0.7936507936507937</c:v>
                </c:pt>
                <c:pt idx="75">
                  <c:v>0.7631257631257632</c:v>
                </c:pt>
                <c:pt idx="76">
                  <c:v>0.7326007326007326</c:v>
                </c:pt>
                <c:pt idx="77">
                  <c:v>0.7020757020757021</c:v>
                </c:pt>
                <c:pt idx="78">
                  <c:v>0.6715506715506716</c:v>
                </c:pt>
                <c:pt idx="79">
                  <c:v>0.6410256410256411</c:v>
                </c:pt>
                <c:pt idx="80">
                  <c:v>0.6105006105006106</c:v>
                </c:pt>
                <c:pt idx="81">
                  <c:v>0.57997557997558</c:v>
                </c:pt>
                <c:pt idx="82">
                  <c:v>0.5494505494505495</c:v>
                </c:pt>
                <c:pt idx="83">
                  <c:v>0.518925518925519</c:v>
                </c:pt>
                <c:pt idx="84">
                  <c:v>0.48840048840048844</c:v>
                </c:pt>
                <c:pt idx="85">
                  <c:v>0.45787545787545797</c:v>
                </c:pt>
                <c:pt idx="86">
                  <c:v>0.4273504273504274</c:v>
                </c:pt>
                <c:pt idx="87">
                  <c:v>0.39682539682539686</c:v>
                </c:pt>
                <c:pt idx="88">
                  <c:v>0.3663003663003663</c:v>
                </c:pt>
                <c:pt idx="89">
                  <c:v>0.3357753357753358</c:v>
                </c:pt>
                <c:pt idx="90">
                  <c:v>0.3052503052503053</c:v>
                </c:pt>
                <c:pt idx="91">
                  <c:v>0.27472527472527475</c:v>
                </c:pt>
                <c:pt idx="92">
                  <c:v>0.24420024420024422</c:v>
                </c:pt>
                <c:pt idx="93">
                  <c:v>0.2136752136752137</c:v>
                </c:pt>
                <c:pt idx="94">
                  <c:v>0.18315018315018314</c:v>
                </c:pt>
                <c:pt idx="95">
                  <c:v>0.15262515262515264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Plan2!$L$3</c:f>
              <c:strCache>
                <c:ptCount val="1"/>
                <c:pt idx="0">
                  <c:v>Pupila saida util (7mm)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Plan2!$A$4:$A$99</c:f>
              <c:numCache>
                <c:ptCount val="96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</c:numCache>
            </c:numRef>
          </c:xVal>
          <c:yVal>
            <c:numRef>
              <c:f>Plan2!$L$4:$L$99</c:f>
              <c:numCache>
                <c:ptCount val="9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</c:numCache>
            </c:numRef>
          </c:yVal>
          <c:smooth val="1"/>
        </c:ser>
        <c:axId val="1187260"/>
        <c:axId val="10685341"/>
      </c:scatterChart>
      <c:valAx>
        <c:axId val="1187260"/>
        <c:scaling>
          <c:orientation val="maxMin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 ocular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crossBetween val="midCat"/>
        <c:dispUnits/>
        <c:majorUnit val="1"/>
      </c:valAx>
      <c:valAx>
        <c:axId val="10685341"/>
        <c:scaling>
          <c:orientation val="minMax"/>
          <c:max val="1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Pupila de Saida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260"/>
        <c:crosses val="autoZero"/>
        <c:crossBetween val="midCat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75"/>
          <c:y val="0"/>
          <c:w val="0.401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4</xdr:row>
      <xdr:rowOff>28575</xdr:rowOff>
    </xdr:from>
    <xdr:to>
      <xdr:col>14</xdr:col>
      <xdr:colOff>219075</xdr:colOff>
      <xdr:row>13</xdr:row>
      <xdr:rowOff>161925</xdr:rowOff>
    </xdr:to>
    <xdr:pic>
      <xdr:nvPicPr>
        <xdr:cNvPr id="1" name="Picture 1" descr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057275"/>
          <a:ext cx="5095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13</xdr:row>
      <xdr:rowOff>38100</xdr:rowOff>
    </xdr:from>
    <xdr:to>
      <xdr:col>14</xdr:col>
      <xdr:colOff>190500</xdr:colOff>
      <xdr:row>23</xdr:row>
      <xdr:rowOff>142875</xdr:rowOff>
    </xdr:to>
    <xdr:pic>
      <xdr:nvPicPr>
        <xdr:cNvPr id="2" name="Picture 2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3000375"/>
          <a:ext cx="50673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39</xdr:row>
      <xdr:rowOff>152400</xdr:rowOff>
    </xdr:from>
    <xdr:to>
      <xdr:col>19</xdr:col>
      <xdr:colOff>161925</xdr:colOff>
      <xdr:row>84</xdr:row>
      <xdr:rowOff>28575</xdr:rowOff>
    </xdr:to>
    <xdr:graphicFrame>
      <xdr:nvGraphicFramePr>
        <xdr:cNvPr id="3" name="Chart 5"/>
        <xdr:cNvGraphicFramePr/>
      </xdr:nvGraphicFramePr>
      <xdr:xfrm>
        <a:off x="47625" y="8305800"/>
        <a:ext cx="121920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84</xdr:row>
      <xdr:rowOff>104775</xdr:rowOff>
    </xdr:from>
    <xdr:to>
      <xdr:col>19</xdr:col>
      <xdr:colOff>257175</xdr:colOff>
      <xdr:row>118</xdr:row>
      <xdr:rowOff>47625</xdr:rowOff>
    </xdr:to>
    <xdr:graphicFrame>
      <xdr:nvGraphicFramePr>
        <xdr:cNvPr id="4" name="Chart 6"/>
        <xdr:cNvGraphicFramePr/>
      </xdr:nvGraphicFramePr>
      <xdr:xfrm>
        <a:off x="85725" y="15554325"/>
        <a:ext cx="12249150" cy="544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38.7109375" style="0" customWidth="1"/>
    <col min="2" max="2" width="6.28125" style="0" customWidth="1"/>
    <col min="3" max="3" width="6.57421875" style="0" customWidth="1"/>
    <col min="4" max="4" width="6.8515625" style="0" customWidth="1"/>
    <col min="5" max="5" width="6.7109375" style="0" customWidth="1"/>
    <col min="6" max="6" width="8.8515625" style="0" customWidth="1"/>
    <col min="7" max="7" width="7.00390625" style="0" customWidth="1"/>
    <col min="8" max="8" width="7.8515625" style="0" customWidth="1"/>
    <col min="9" max="9" width="6.57421875" style="0" customWidth="1"/>
    <col min="10" max="10" width="7.140625" style="0" customWidth="1"/>
    <col min="11" max="11" width="7.00390625" style="0" customWidth="1"/>
    <col min="12" max="12" width="7.57421875" style="0" customWidth="1"/>
    <col min="28" max="28" width="9.7109375" style="0" customWidth="1"/>
  </cols>
  <sheetData>
    <row r="1" spans="1:8" ht="24" thickBot="1">
      <c r="A1" s="25" t="s">
        <v>35</v>
      </c>
      <c r="B1" s="6"/>
      <c r="C1" s="6"/>
      <c r="D1" s="6"/>
      <c r="H1" s="93" t="s">
        <v>56</v>
      </c>
    </row>
    <row r="2" spans="1:7" ht="21" thickTop="1">
      <c r="A2" s="11" t="s">
        <v>40</v>
      </c>
      <c r="B2" s="12" t="s">
        <v>10</v>
      </c>
      <c r="C2" s="96">
        <v>310</v>
      </c>
      <c r="D2" s="13" t="s">
        <v>20</v>
      </c>
      <c r="E2" s="92"/>
      <c r="G2" s="91" t="s">
        <v>55</v>
      </c>
    </row>
    <row r="3" spans="1:4" ht="18">
      <c r="A3" s="14" t="s">
        <v>38</v>
      </c>
      <c r="B3" s="9" t="s">
        <v>0</v>
      </c>
      <c r="C3" s="97">
        <v>5.85</v>
      </c>
      <c r="D3" s="15"/>
    </row>
    <row r="4" spans="1:6" ht="18">
      <c r="A4" s="14" t="s">
        <v>41</v>
      </c>
      <c r="B4" s="9" t="s">
        <v>11</v>
      </c>
      <c r="C4" s="98">
        <v>350</v>
      </c>
      <c r="D4" s="15" t="s">
        <v>20</v>
      </c>
      <c r="F4" s="1"/>
    </row>
    <row r="5" spans="1:6" ht="18">
      <c r="A5" s="14" t="s">
        <v>39</v>
      </c>
      <c r="B5" s="9" t="s">
        <v>12</v>
      </c>
      <c r="C5" s="98">
        <v>31</v>
      </c>
      <c r="D5" s="15" t="s">
        <v>20</v>
      </c>
      <c r="F5" s="1"/>
    </row>
    <row r="6" spans="1:6" ht="18.75" thickBot="1">
      <c r="A6" s="14" t="s">
        <v>22</v>
      </c>
      <c r="B6" s="9"/>
      <c r="C6" s="98">
        <v>120</v>
      </c>
      <c r="D6" s="15" t="s">
        <v>20</v>
      </c>
      <c r="F6" s="1"/>
    </row>
    <row r="7" spans="1:6" ht="16.5" thickTop="1">
      <c r="A7" s="62" t="s">
        <v>19</v>
      </c>
      <c r="B7" s="18" t="s">
        <v>13</v>
      </c>
      <c r="C7" s="63">
        <f>C2*C3</f>
        <v>1813.5</v>
      </c>
      <c r="D7" s="19"/>
      <c r="F7" s="1"/>
    </row>
    <row r="8" spans="1:6" ht="15.75">
      <c r="A8" s="16" t="s">
        <v>23</v>
      </c>
      <c r="B8" s="5" t="s">
        <v>27</v>
      </c>
      <c r="C8" s="10">
        <f>C2+C5</f>
        <v>341</v>
      </c>
      <c r="D8" s="17" t="s">
        <v>20</v>
      </c>
      <c r="F8" s="1"/>
    </row>
    <row r="9" spans="1:4" ht="16.5" thickBot="1">
      <c r="A9" s="59"/>
      <c r="B9" s="60" t="s">
        <v>1</v>
      </c>
      <c r="C9" s="61">
        <f>C4/2+C6</f>
        <v>295</v>
      </c>
      <c r="D9" s="28"/>
    </row>
    <row r="10" spans="1:17" ht="18.75" thickTop="1">
      <c r="A10" s="29" t="s">
        <v>34</v>
      </c>
      <c r="B10" s="30"/>
      <c r="C10" s="31"/>
      <c r="D10" s="32"/>
      <c r="F10" s="1"/>
      <c r="Q10" s="26"/>
    </row>
    <row r="11" spans="1:6" ht="15.75">
      <c r="A11" s="33" t="s">
        <v>24</v>
      </c>
      <c r="B11" s="34" t="s">
        <v>14</v>
      </c>
      <c r="C11" s="35">
        <f>C5+(C9*(C2-C5)/C7)</f>
        <v>76.38461538461539</v>
      </c>
      <c r="D11" s="36" t="s">
        <v>20</v>
      </c>
      <c r="F11" s="1"/>
    </row>
    <row r="12" spans="1:6" ht="15.75">
      <c r="A12" s="33" t="s">
        <v>25</v>
      </c>
      <c r="B12" s="34" t="s">
        <v>15</v>
      </c>
      <c r="C12" s="35">
        <f>C11*SQRT(2)</f>
        <v>108.02415903357566</v>
      </c>
      <c r="D12" s="36" t="s">
        <v>20</v>
      </c>
      <c r="F12" s="1"/>
    </row>
    <row r="13" spans="1:6" ht="16.5" thickBot="1">
      <c r="A13" s="37" t="s">
        <v>26</v>
      </c>
      <c r="B13" s="38" t="s">
        <v>16</v>
      </c>
      <c r="C13" s="39">
        <f>C11*(C2-C5)/(4*C7)</f>
        <v>2.937869822485207</v>
      </c>
      <c r="D13" s="40" t="s">
        <v>20</v>
      </c>
      <c r="F13" s="1"/>
    </row>
    <row r="14" spans="1:6" ht="18.75" thickTop="1">
      <c r="A14" s="58" t="s">
        <v>48</v>
      </c>
      <c r="B14" s="57"/>
      <c r="C14" s="57"/>
      <c r="D14" s="27"/>
      <c r="F14" s="1"/>
    </row>
    <row r="15" spans="1:6" ht="15.75">
      <c r="A15" s="56" t="s">
        <v>37</v>
      </c>
      <c r="B15" s="7" t="s">
        <v>17</v>
      </c>
      <c r="C15" s="8">
        <f>(C5/C7)*3438</f>
        <v>58.769230769230774</v>
      </c>
      <c r="D15" s="43" t="s">
        <v>21</v>
      </c>
      <c r="F15" s="1"/>
    </row>
    <row r="16" spans="1:6" ht="15.75">
      <c r="A16" s="42" t="s">
        <v>3</v>
      </c>
      <c r="B16" s="7"/>
      <c r="C16" s="41">
        <f>1.18*C2</f>
        <v>365.79999999999995</v>
      </c>
      <c r="D16" s="43"/>
      <c r="F16" s="1"/>
    </row>
    <row r="17" spans="1:6" ht="15.75">
      <c r="A17" s="44" t="s">
        <v>2</v>
      </c>
      <c r="B17" s="7"/>
      <c r="C17" s="8">
        <f>2.9+5*LOG(C2)</f>
        <v>15.356808469171364</v>
      </c>
      <c r="D17" s="43"/>
      <c r="F17" s="1"/>
    </row>
    <row r="18" spans="1:6" ht="16.5" thickBot="1">
      <c r="A18" s="45" t="s">
        <v>36</v>
      </c>
      <c r="B18" s="46" t="s">
        <v>18</v>
      </c>
      <c r="C18" s="47">
        <f>115.8/C2</f>
        <v>0.3735483870967742</v>
      </c>
      <c r="D18" s="48" t="s">
        <v>21</v>
      </c>
      <c r="F18" s="1"/>
    </row>
    <row r="19" spans="1:4" ht="18.75" thickTop="1">
      <c r="A19" s="52" t="s">
        <v>47</v>
      </c>
      <c r="B19" s="53"/>
      <c r="C19" s="53"/>
      <c r="D19" s="55" t="s">
        <v>46</v>
      </c>
    </row>
    <row r="20" spans="1:4" ht="15.75">
      <c r="A20" s="87" t="s">
        <v>43</v>
      </c>
      <c r="B20" s="50"/>
      <c r="C20" s="51">
        <f>2.07*C2</f>
        <v>641.6999999999999</v>
      </c>
      <c r="D20" s="54">
        <f>$C$7/C20</f>
        <v>2.8260869565217392</v>
      </c>
    </row>
    <row r="21" spans="1:4" ht="14.25">
      <c r="A21" s="87" t="s">
        <v>44</v>
      </c>
      <c r="B21" s="49"/>
      <c r="C21" s="49">
        <f>C2/10*11</f>
        <v>341</v>
      </c>
      <c r="D21" s="54">
        <f>$C$7/C21</f>
        <v>5.318181818181818</v>
      </c>
    </row>
    <row r="22" spans="1:4" ht="14.25">
      <c r="A22" s="87" t="s">
        <v>45</v>
      </c>
      <c r="B22" s="49"/>
      <c r="C22" s="49">
        <f>C2/10*2</f>
        <v>62</v>
      </c>
      <c r="D22" s="54">
        <f>$C$7/C22</f>
        <v>29.25</v>
      </c>
    </row>
    <row r="23" spans="1:4" ht="15" thickBot="1">
      <c r="A23" s="88" t="s">
        <v>52</v>
      </c>
      <c r="B23" s="86"/>
      <c r="C23" s="90">
        <f>C7/D23</f>
        <v>44.285714285714285</v>
      </c>
      <c r="D23" s="89">
        <f>C7*7/C2</f>
        <v>40.95</v>
      </c>
    </row>
    <row r="24" spans="1:2" ht="19.5" thickBot="1" thickTop="1">
      <c r="A24" s="64" t="s">
        <v>49</v>
      </c>
      <c r="B24" s="4"/>
    </row>
    <row r="25" spans="1:16" ht="15.75" thickTop="1">
      <c r="A25" s="68" t="s">
        <v>8</v>
      </c>
      <c r="B25" s="69" t="s">
        <v>4</v>
      </c>
      <c r="C25" s="69" t="s">
        <v>9</v>
      </c>
      <c r="D25" s="69" t="s">
        <v>5</v>
      </c>
      <c r="E25" s="69" t="s">
        <v>6</v>
      </c>
      <c r="F25" s="69" t="s">
        <v>29</v>
      </c>
      <c r="G25" s="69" t="s">
        <v>5</v>
      </c>
      <c r="H25" s="69" t="s">
        <v>7</v>
      </c>
      <c r="I25" s="69" t="s">
        <v>30</v>
      </c>
      <c r="J25" s="69" t="s">
        <v>5</v>
      </c>
      <c r="K25" s="70" t="s">
        <v>7</v>
      </c>
      <c r="M25" s="65"/>
      <c r="N25" s="66"/>
      <c r="O25" s="66"/>
      <c r="P25" s="66"/>
    </row>
    <row r="26" spans="1:16" ht="14.25">
      <c r="A26" s="71">
        <v>50</v>
      </c>
      <c r="B26" s="72">
        <v>35</v>
      </c>
      <c r="C26" s="73">
        <f aca="true" t="shared" si="0" ref="C26:C39">$C$7/A26</f>
        <v>36.27</v>
      </c>
      <c r="D26" s="74">
        <f aca="true" t="shared" si="1" ref="D26:D39">B26/C26</f>
        <v>0.9649848359525778</v>
      </c>
      <c r="E26" s="74">
        <f aca="true" t="shared" si="2" ref="E26:E39">A26*$C$2/$C$7</f>
        <v>8.547008547008547</v>
      </c>
      <c r="F26" s="73">
        <f aca="true" t="shared" si="3" ref="F26:F39">C26*$N$38</f>
        <v>72.54</v>
      </c>
      <c r="G26" s="74">
        <f aca="true" t="shared" si="4" ref="G26:G39">B26/F26</f>
        <v>0.4824924179762889</v>
      </c>
      <c r="H26" s="74">
        <f aca="true" t="shared" si="5" ref="H26:H39">E26/$N$38</f>
        <v>4.273504273504273</v>
      </c>
      <c r="I26" s="73">
        <f aca="true" t="shared" si="6" ref="I26:I39">C26*$N$39</f>
        <v>101.556</v>
      </c>
      <c r="J26" s="74">
        <f aca="true" t="shared" si="7" ref="J26:J39">B26/I26</f>
        <v>0.344637441411635</v>
      </c>
      <c r="K26" s="75">
        <f aca="true" t="shared" si="8" ref="K26:K39">E26/$N$39</f>
        <v>3.0525030525030528</v>
      </c>
      <c r="M26" s="66"/>
      <c r="N26" s="67"/>
      <c r="O26" s="66"/>
      <c r="P26" s="66"/>
    </row>
    <row r="27" spans="1:16" ht="14.25">
      <c r="A27" s="76">
        <v>40</v>
      </c>
      <c r="B27" s="77">
        <v>43</v>
      </c>
      <c r="C27" s="78">
        <f t="shared" si="0"/>
        <v>45.3375</v>
      </c>
      <c r="D27" s="79">
        <f t="shared" si="1"/>
        <v>0.9484422387648195</v>
      </c>
      <c r="E27" s="79">
        <f t="shared" si="2"/>
        <v>6.837606837606837</v>
      </c>
      <c r="F27" s="78">
        <f t="shared" si="3"/>
        <v>90.675</v>
      </c>
      <c r="G27" s="79">
        <f t="shared" si="4"/>
        <v>0.47422111938240974</v>
      </c>
      <c r="H27" s="79">
        <f t="shared" si="5"/>
        <v>3.4188034188034186</v>
      </c>
      <c r="I27" s="78">
        <f t="shared" si="6"/>
        <v>126.945</v>
      </c>
      <c r="J27" s="79">
        <f t="shared" si="7"/>
        <v>0.3387293709874355</v>
      </c>
      <c r="K27" s="80">
        <f t="shared" si="8"/>
        <v>2.442002442002442</v>
      </c>
      <c r="M27" s="66"/>
      <c r="N27" s="67"/>
      <c r="O27" s="66"/>
      <c r="P27" s="66"/>
    </row>
    <row r="28" spans="1:16" ht="14.25">
      <c r="A28" s="71">
        <v>32</v>
      </c>
      <c r="B28" s="72">
        <v>50</v>
      </c>
      <c r="C28" s="73">
        <f t="shared" si="0"/>
        <v>56.671875</v>
      </c>
      <c r="D28" s="74">
        <f t="shared" si="1"/>
        <v>0.8822718500137855</v>
      </c>
      <c r="E28" s="74">
        <f t="shared" si="2"/>
        <v>5.47008547008547</v>
      </c>
      <c r="F28" s="73">
        <f t="shared" si="3"/>
        <v>113.34375</v>
      </c>
      <c r="G28" s="74">
        <f t="shared" si="4"/>
        <v>0.44113592500689275</v>
      </c>
      <c r="H28" s="74">
        <f t="shared" si="5"/>
        <v>2.735042735042735</v>
      </c>
      <c r="I28" s="73">
        <f t="shared" si="6"/>
        <v>158.68124999999998</v>
      </c>
      <c r="J28" s="74">
        <f t="shared" si="7"/>
        <v>0.31509708929063773</v>
      </c>
      <c r="K28" s="75">
        <f t="shared" si="8"/>
        <v>1.9536019536019538</v>
      </c>
      <c r="M28" s="66"/>
      <c r="N28" s="67"/>
      <c r="O28" s="66"/>
      <c r="P28" s="66"/>
    </row>
    <row r="29" spans="1:16" ht="14.25">
      <c r="A29" s="76">
        <v>26</v>
      </c>
      <c r="B29" s="77">
        <v>50</v>
      </c>
      <c r="C29" s="78">
        <f t="shared" si="0"/>
        <v>69.75</v>
      </c>
      <c r="D29" s="79">
        <f t="shared" si="1"/>
        <v>0.7168458781362007</v>
      </c>
      <c r="E29" s="79">
        <f t="shared" si="2"/>
        <v>4.444444444444445</v>
      </c>
      <c r="F29" s="78">
        <f t="shared" si="3"/>
        <v>139.5</v>
      </c>
      <c r="G29" s="79">
        <f t="shared" si="4"/>
        <v>0.35842293906810035</v>
      </c>
      <c r="H29" s="79">
        <f t="shared" si="5"/>
        <v>2.2222222222222223</v>
      </c>
      <c r="I29" s="78">
        <f t="shared" si="6"/>
        <v>195.29999999999998</v>
      </c>
      <c r="J29" s="79">
        <f t="shared" si="7"/>
        <v>0.25601638504864316</v>
      </c>
      <c r="K29" s="80">
        <f t="shared" si="8"/>
        <v>1.5873015873015874</v>
      </c>
      <c r="M29" s="66"/>
      <c r="N29" s="66"/>
      <c r="O29" s="66"/>
      <c r="P29" s="66"/>
    </row>
    <row r="30" spans="1:16" ht="14.25">
      <c r="A30" s="71">
        <v>25</v>
      </c>
      <c r="B30" s="72">
        <v>42</v>
      </c>
      <c r="C30" s="73">
        <f t="shared" si="0"/>
        <v>72.54</v>
      </c>
      <c r="D30" s="74">
        <f t="shared" si="1"/>
        <v>0.5789909015715466</v>
      </c>
      <c r="E30" s="74">
        <f t="shared" si="2"/>
        <v>4.273504273504273</v>
      </c>
      <c r="F30" s="73">
        <f t="shared" si="3"/>
        <v>145.08</v>
      </c>
      <c r="G30" s="74">
        <f t="shared" si="4"/>
        <v>0.2894954507857733</v>
      </c>
      <c r="H30" s="74">
        <f t="shared" si="5"/>
        <v>2.1367521367521367</v>
      </c>
      <c r="I30" s="73">
        <f t="shared" si="6"/>
        <v>203.112</v>
      </c>
      <c r="J30" s="74">
        <f t="shared" si="7"/>
        <v>0.20678246484698098</v>
      </c>
      <c r="K30" s="75">
        <f t="shared" si="8"/>
        <v>1.5262515262515264</v>
      </c>
      <c r="M30" s="66"/>
      <c r="N30" s="66"/>
      <c r="O30" s="66"/>
      <c r="P30" s="66"/>
    </row>
    <row r="31" spans="1:16" ht="14.25">
      <c r="A31" s="76">
        <v>17</v>
      </c>
      <c r="B31" s="77">
        <v>50</v>
      </c>
      <c r="C31" s="78">
        <f t="shared" si="0"/>
        <v>106.67647058823529</v>
      </c>
      <c r="D31" s="79">
        <f t="shared" si="1"/>
        <v>0.4687069203198236</v>
      </c>
      <c r="E31" s="79">
        <f t="shared" si="2"/>
        <v>2.905982905982906</v>
      </c>
      <c r="F31" s="78">
        <f t="shared" si="3"/>
        <v>213.35294117647058</v>
      </c>
      <c r="G31" s="79">
        <f t="shared" si="4"/>
        <v>0.2343534601599118</v>
      </c>
      <c r="H31" s="79">
        <f t="shared" si="5"/>
        <v>1.452991452991453</v>
      </c>
      <c r="I31" s="78">
        <f t="shared" si="6"/>
        <v>298.6941176470588</v>
      </c>
      <c r="J31" s="79">
        <f t="shared" si="7"/>
        <v>0.16739532868565127</v>
      </c>
      <c r="K31" s="80">
        <f t="shared" si="8"/>
        <v>1.037851037851038</v>
      </c>
      <c r="M31" s="66"/>
      <c r="N31" s="66"/>
      <c r="O31" s="66"/>
      <c r="P31" s="66"/>
    </row>
    <row r="32" spans="1:11" ht="14.25">
      <c r="A32" s="71">
        <v>12.5</v>
      </c>
      <c r="B32" s="72">
        <v>50</v>
      </c>
      <c r="C32" s="73">
        <f t="shared" si="0"/>
        <v>145.08</v>
      </c>
      <c r="D32" s="74">
        <f t="shared" si="1"/>
        <v>0.34463744141163494</v>
      </c>
      <c r="E32" s="74">
        <f t="shared" si="2"/>
        <v>2.1367521367521367</v>
      </c>
      <c r="F32" s="73">
        <f t="shared" si="3"/>
        <v>290.16</v>
      </c>
      <c r="G32" s="74">
        <f t="shared" si="4"/>
        <v>0.17231872070581747</v>
      </c>
      <c r="H32" s="74">
        <f t="shared" si="5"/>
        <v>1.0683760683760684</v>
      </c>
      <c r="I32" s="73">
        <f t="shared" si="6"/>
        <v>406.224</v>
      </c>
      <c r="J32" s="74">
        <f t="shared" si="7"/>
        <v>0.12308480050415535</v>
      </c>
      <c r="K32" s="75">
        <f t="shared" si="8"/>
        <v>0.7631257631257632</v>
      </c>
    </row>
    <row r="33" spans="1:11" ht="14.25">
      <c r="A33" s="76">
        <v>10</v>
      </c>
      <c r="B33" s="77">
        <v>67</v>
      </c>
      <c r="C33" s="78">
        <f t="shared" si="0"/>
        <v>181.35</v>
      </c>
      <c r="D33" s="79">
        <f t="shared" si="1"/>
        <v>0.36945133719327267</v>
      </c>
      <c r="E33" s="79">
        <f t="shared" si="2"/>
        <v>1.7094017094017093</v>
      </c>
      <c r="F33" s="78">
        <f t="shared" si="3"/>
        <v>362.7</v>
      </c>
      <c r="G33" s="79">
        <f t="shared" si="4"/>
        <v>0.18472566859663633</v>
      </c>
      <c r="H33" s="79">
        <f t="shared" si="5"/>
        <v>0.8547008547008547</v>
      </c>
      <c r="I33" s="78">
        <f t="shared" si="6"/>
        <v>507.78</v>
      </c>
      <c r="J33" s="79">
        <f t="shared" si="7"/>
        <v>0.13194690614045454</v>
      </c>
      <c r="K33" s="80">
        <f t="shared" si="8"/>
        <v>0.6105006105006106</v>
      </c>
    </row>
    <row r="34" spans="1:11" ht="14.25">
      <c r="A34" s="71">
        <v>5</v>
      </c>
      <c r="B34" s="72">
        <v>42</v>
      </c>
      <c r="C34" s="73">
        <f t="shared" si="0"/>
        <v>362.7</v>
      </c>
      <c r="D34" s="74">
        <f t="shared" si="1"/>
        <v>0.11579818031430936</v>
      </c>
      <c r="E34" s="74">
        <f t="shared" si="2"/>
        <v>0.8547008547008547</v>
      </c>
      <c r="F34" s="73">
        <f t="shared" si="3"/>
        <v>725.4</v>
      </c>
      <c r="G34" s="74">
        <f t="shared" si="4"/>
        <v>0.05789909015715468</v>
      </c>
      <c r="H34" s="74">
        <f t="shared" si="5"/>
        <v>0.42735042735042733</v>
      </c>
      <c r="I34" s="73">
        <f t="shared" si="6"/>
        <v>1015.56</v>
      </c>
      <c r="J34" s="74">
        <f t="shared" si="7"/>
        <v>0.0413564929693962</v>
      </c>
      <c r="K34" s="75">
        <f t="shared" si="8"/>
        <v>0.3052503052503053</v>
      </c>
    </row>
    <row r="35" spans="1:11" ht="14.25">
      <c r="A35" s="76">
        <v>4</v>
      </c>
      <c r="B35" s="77"/>
      <c r="C35" s="78">
        <f t="shared" si="0"/>
        <v>453.375</v>
      </c>
      <c r="D35" s="79">
        <f t="shared" si="1"/>
        <v>0</v>
      </c>
      <c r="E35" s="79">
        <f t="shared" si="2"/>
        <v>0.6837606837606838</v>
      </c>
      <c r="F35" s="78">
        <f t="shared" si="3"/>
        <v>906.75</v>
      </c>
      <c r="G35" s="79">
        <f t="shared" si="4"/>
        <v>0</v>
      </c>
      <c r="H35" s="79">
        <f t="shared" si="5"/>
        <v>0.3418803418803419</v>
      </c>
      <c r="I35" s="78">
        <f t="shared" si="6"/>
        <v>1269.4499999999998</v>
      </c>
      <c r="J35" s="79">
        <f t="shared" si="7"/>
        <v>0</v>
      </c>
      <c r="K35" s="80">
        <f t="shared" si="8"/>
        <v>0.24420024420024422</v>
      </c>
    </row>
    <row r="36" spans="1:14" ht="18.75" thickBot="1">
      <c r="A36" s="71">
        <v>7</v>
      </c>
      <c r="B36" s="72"/>
      <c r="C36" s="73">
        <f t="shared" si="0"/>
        <v>259.07142857142856</v>
      </c>
      <c r="D36" s="74">
        <f t="shared" si="1"/>
        <v>0</v>
      </c>
      <c r="E36" s="74">
        <f t="shared" si="2"/>
        <v>1.1965811965811965</v>
      </c>
      <c r="F36" s="73">
        <f t="shared" si="3"/>
        <v>518.1428571428571</v>
      </c>
      <c r="G36" s="74">
        <f t="shared" si="4"/>
        <v>0</v>
      </c>
      <c r="H36" s="74">
        <f t="shared" si="5"/>
        <v>0.5982905982905983</v>
      </c>
      <c r="I36" s="73">
        <f t="shared" si="6"/>
        <v>725.3999999999999</v>
      </c>
      <c r="J36" s="74">
        <f t="shared" si="7"/>
        <v>0</v>
      </c>
      <c r="K36" s="75">
        <f t="shared" si="8"/>
        <v>0.4273504273504274</v>
      </c>
      <c r="M36" s="24" t="s">
        <v>28</v>
      </c>
      <c r="N36" s="23"/>
    </row>
    <row r="37" spans="1:14" ht="15" thickTop="1">
      <c r="A37" s="76">
        <v>9</v>
      </c>
      <c r="B37" s="77"/>
      <c r="C37" s="78">
        <f t="shared" si="0"/>
        <v>201.5</v>
      </c>
      <c r="D37" s="79">
        <f t="shared" si="1"/>
        <v>0</v>
      </c>
      <c r="E37" s="79">
        <f t="shared" si="2"/>
        <v>1.5384615384615385</v>
      </c>
      <c r="F37" s="78">
        <f t="shared" si="3"/>
        <v>403</v>
      </c>
      <c r="G37" s="79">
        <f t="shared" si="4"/>
        <v>0</v>
      </c>
      <c r="H37" s="79">
        <f t="shared" si="5"/>
        <v>0.7692307692307693</v>
      </c>
      <c r="I37" s="78">
        <f t="shared" si="6"/>
        <v>564.1999999999999</v>
      </c>
      <c r="J37" s="79">
        <f t="shared" si="7"/>
        <v>0</v>
      </c>
      <c r="K37" s="80">
        <f t="shared" si="8"/>
        <v>0.5494505494505495</v>
      </c>
      <c r="M37" s="22"/>
      <c r="N37" s="19"/>
    </row>
    <row r="38" spans="1:14" ht="18">
      <c r="A38" s="71">
        <v>21</v>
      </c>
      <c r="B38" s="72">
        <v>81</v>
      </c>
      <c r="C38" s="73">
        <f t="shared" si="0"/>
        <v>86.35714285714286</v>
      </c>
      <c r="D38" s="74">
        <f t="shared" si="1"/>
        <v>0.9379652605459057</v>
      </c>
      <c r="E38" s="74">
        <f t="shared" si="2"/>
        <v>3.58974358974359</v>
      </c>
      <c r="F38" s="73">
        <f t="shared" si="3"/>
        <v>172.71428571428572</v>
      </c>
      <c r="G38" s="74">
        <f t="shared" si="4"/>
        <v>0.46898263027295284</v>
      </c>
      <c r="H38" s="74">
        <f t="shared" si="5"/>
        <v>1.794871794871795</v>
      </c>
      <c r="I38" s="73">
        <f t="shared" si="6"/>
        <v>241.79999999999998</v>
      </c>
      <c r="J38" s="74">
        <f t="shared" si="7"/>
        <v>0.3349875930521092</v>
      </c>
      <c r="K38" s="75">
        <f t="shared" si="8"/>
        <v>1.2820512820512822</v>
      </c>
      <c r="M38" s="21" t="s">
        <v>29</v>
      </c>
      <c r="N38" s="94">
        <v>2</v>
      </c>
    </row>
    <row r="39" spans="1:14" ht="18.75" thickBot="1">
      <c r="A39" s="81">
        <v>16</v>
      </c>
      <c r="B39" s="82">
        <v>65</v>
      </c>
      <c r="C39" s="83">
        <f t="shared" si="0"/>
        <v>113.34375</v>
      </c>
      <c r="D39" s="84">
        <f t="shared" si="1"/>
        <v>0.5734767025089605</v>
      </c>
      <c r="E39" s="84">
        <f t="shared" si="2"/>
        <v>2.735042735042735</v>
      </c>
      <c r="F39" s="83">
        <f t="shared" si="3"/>
        <v>226.6875</v>
      </c>
      <c r="G39" s="84">
        <f t="shared" si="4"/>
        <v>0.2867383512544803</v>
      </c>
      <c r="H39" s="84">
        <f t="shared" si="5"/>
        <v>1.3675213675213675</v>
      </c>
      <c r="I39" s="83">
        <f t="shared" si="6"/>
        <v>317.36249999999995</v>
      </c>
      <c r="J39" s="84">
        <f t="shared" si="7"/>
        <v>0.20481310803891453</v>
      </c>
      <c r="K39" s="85">
        <f t="shared" si="8"/>
        <v>0.9768009768009769</v>
      </c>
      <c r="M39" s="20" t="s">
        <v>30</v>
      </c>
      <c r="N39" s="95">
        <v>2.8</v>
      </c>
    </row>
    <row r="40" ht="13.5" thickTop="1"/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99"/>
  <sheetViews>
    <sheetView zoomScalePageLayoutView="0" workbookViewId="0" topLeftCell="A1">
      <selection activeCell="A3" sqref="A3:M99"/>
    </sheetView>
  </sheetViews>
  <sheetFormatPr defaultColWidth="9.140625" defaultRowHeight="12.75"/>
  <sheetData>
    <row r="3" spans="1:12" ht="12.75">
      <c r="A3" s="3" t="s">
        <v>8</v>
      </c>
      <c r="B3" s="3" t="s">
        <v>33</v>
      </c>
      <c r="C3" s="3" t="s">
        <v>7</v>
      </c>
      <c r="D3" s="3" t="s">
        <v>31</v>
      </c>
      <c r="E3" s="3" t="s">
        <v>7</v>
      </c>
      <c r="F3" s="3" t="s">
        <v>32</v>
      </c>
      <c r="G3" s="3" t="s">
        <v>7</v>
      </c>
      <c r="H3" s="3" t="s">
        <v>50</v>
      </c>
      <c r="I3" s="3" t="s">
        <v>42</v>
      </c>
      <c r="J3" s="3" t="s">
        <v>51</v>
      </c>
      <c r="K3" s="3" t="s">
        <v>53</v>
      </c>
      <c r="L3" s="3" t="s">
        <v>54</v>
      </c>
    </row>
    <row r="4" spans="1:12" ht="12.75">
      <c r="A4">
        <v>50</v>
      </c>
      <c r="B4" s="2">
        <f>Plan1!$C$7/A4</f>
        <v>36.27</v>
      </c>
      <c r="C4" s="1">
        <f>A4*Plan1!$C$2/Plan1!$C$7</f>
        <v>8.547008547008547</v>
      </c>
      <c r="D4" s="2">
        <f>Plan1!$N$38*B4</f>
        <v>72.54</v>
      </c>
      <c r="E4" s="1">
        <f>A4*Plan1!$C$2/Plan1!$C$7/Plan1!$N$38</f>
        <v>4.273504273504273</v>
      </c>
      <c r="F4" s="2">
        <f>B4*Plan1!$N$39</f>
        <v>101.556</v>
      </c>
      <c r="G4" s="1">
        <f>A4*Plan1!$C$2/Plan1!$C$7/Plan1!$N$39</f>
        <v>3.0525030525030528</v>
      </c>
      <c r="H4" s="2">
        <f>Plan1!$C$20</f>
        <v>641.6999999999999</v>
      </c>
      <c r="I4">
        <f>Plan1!$C$21</f>
        <v>341</v>
      </c>
      <c r="J4">
        <f>Plan1!$C$22</f>
        <v>62</v>
      </c>
      <c r="K4" s="2">
        <f>Plan1!$C$23</f>
        <v>44.285714285714285</v>
      </c>
      <c r="L4">
        <f>7</f>
        <v>7</v>
      </c>
    </row>
    <row r="5" spans="1:12" ht="12.75">
      <c r="A5">
        <v>49.5</v>
      </c>
      <c r="B5" s="2">
        <f>Plan1!$C$7/A5</f>
        <v>36.63636363636363</v>
      </c>
      <c r="C5" s="1">
        <f>A5*Plan1!$C$2/Plan1!$C$7</f>
        <v>8.461538461538462</v>
      </c>
      <c r="D5" s="2">
        <f>Plan1!$N$38*B5</f>
        <v>73.27272727272727</v>
      </c>
      <c r="E5" s="1">
        <f>A5*Plan1!$C$2/Plan1!$C$7/Plan1!$N$38</f>
        <v>4.230769230769231</v>
      </c>
      <c r="F5" s="2">
        <f>B5*Plan1!$N$39</f>
        <v>102.58181818181816</v>
      </c>
      <c r="G5" s="1">
        <f>A5*Plan1!$C$2/Plan1!$C$7/Plan1!$N$39</f>
        <v>3.0219780219780223</v>
      </c>
      <c r="H5" s="2">
        <f>Plan1!$C$20</f>
        <v>641.6999999999999</v>
      </c>
      <c r="I5">
        <f>Plan1!$C$21</f>
        <v>341</v>
      </c>
      <c r="J5">
        <f>Plan1!$C$22</f>
        <v>62</v>
      </c>
      <c r="K5" s="2">
        <f>Plan1!$C$23</f>
        <v>44.285714285714285</v>
      </c>
      <c r="L5">
        <f>7</f>
        <v>7</v>
      </c>
    </row>
    <row r="6" spans="1:12" ht="12.75">
      <c r="A6">
        <v>49</v>
      </c>
      <c r="B6" s="2">
        <f>Plan1!$C$7/A6</f>
        <v>37.01020408163265</v>
      </c>
      <c r="C6" s="1">
        <f>A6*Plan1!$C$2/Plan1!$C$7</f>
        <v>8.376068376068377</v>
      </c>
      <c r="D6" s="2">
        <f>Plan1!$N$38*B6</f>
        <v>74.0204081632653</v>
      </c>
      <c r="E6" s="1">
        <f>A6*Plan1!$C$2/Plan1!$C$7/Plan1!$N$38</f>
        <v>4.188034188034188</v>
      </c>
      <c r="F6" s="2">
        <f>B6*Plan1!$N$39</f>
        <v>103.62857142857142</v>
      </c>
      <c r="G6" s="1">
        <f>A6*Plan1!$C$2/Plan1!$C$7/Plan1!$N$39</f>
        <v>2.991452991452992</v>
      </c>
      <c r="H6" s="2">
        <f>Plan1!$C$20</f>
        <v>641.6999999999999</v>
      </c>
      <c r="I6">
        <f>Plan1!$C$21</f>
        <v>341</v>
      </c>
      <c r="J6">
        <f>Plan1!$C$22</f>
        <v>62</v>
      </c>
      <c r="K6" s="2">
        <f>Plan1!$C$23</f>
        <v>44.285714285714285</v>
      </c>
      <c r="L6">
        <f>7</f>
        <v>7</v>
      </c>
    </row>
    <row r="7" spans="1:12" ht="12.75">
      <c r="A7">
        <v>48.5</v>
      </c>
      <c r="B7" s="2">
        <f>Plan1!$C$7/A7</f>
        <v>37.391752577319586</v>
      </c>
      <c r="C7" s="1">
        <f>A7*Plan1!$C$2/Plan1!$C$7</f>
        <v>8.290598290598291</v>
      </c>
      <c r="D7" s="2">
        <f>Plan1!$N$38*B7</f>
        <v>74.78350515463917</v>
      </c>
      <c r="E7" s="1">
        <f>A7*Plan1!$C$2/Plan1!$C$7/Plan1!$N$38</f>
        <v>4.145299145299146</v>
      </c>
      <c r="F7" s="2">
        <f>B7*Plan1!$N$39</f>
        <v>104.69690721649484</v>
      </c>
      <c r="G7" s="1">
        <f>A7*Plan1!$C$2/Plan1!$C$7/Plan1!$N$39</f>
        <v>2.9609279609279615</v>
      </c>
      <c r="H7" s="2">
        <f>Plan1!$C$20</f>
        <v>641.6999999999999</v>
      </c>
      <c r="I7">
        <f>Plan1!$C$21</f>
        <v>341</v>
      </c>
      <c r="J7">
        <f>Plan1!$C$22</f>
        <v>62</v>
      </c>
      <c r="K7" s="2">
        <f>Plan1!$C$23</f>
        <v>44.285714285714285</v>
      </c>
      <c r="L7">
        <f>7</f>
        <v>7</v>
      </c>
    </row>
    <row r="8" spans="1:12" ht="12.75">
      <c r="A8">
        <v>48</v>
      </c>
      <c r="B8" s="2">
        <f>Plan1!$C$7/A8</f>
        <v>37.78125</v>
      </c>
      <c r="C8" s="1">
        <f>A8*Plan1!$C$2/Plan1!$C$7</f>
        <v>8.205128205128204</v>
      </c>
      <c r="D8" s="2">
        <f>Plan1!$N$38*B8</f>
        <v>75.5625</v>
      </c>
      <c r="E8" s="1">
        <f>A8*Plan1!$C$2/Plan1!$C$7/Plan1!$N$38</f>
        <v>4.102564102564102</v>
      </c>
      <c r="F8" s="2">
        <f>B8*Plan1!$N$39</f>
        <v>105.7875</v>
      </c>
      <c r="G8" s="1">
        <f>A8*Plan1!$C$2/Plan1!$C$7/Plan1!$N$39</f>
        <v>2.93040293040293</v>
      </c>
      <c r="H8" s="2">
        <f>Plan1!$C$20</f>
        <v>641.6999999999999</v>
      </c>
      <c r="I8">
        <f>Plan1!$C$21</f>
        <v>341</v>
      </c>
      <c r="J8">
        <f>Plan1!$C$22</f>
        <v>62</v>
      </c>
      <c r="K8" s="2">
        <f>Plan1!$C$23</f>
        <v>44.285714285714285</v>
      </c>
      <c r="L8">
        <f>7</f>
        <v>7</v>
      </c>
    </row>
    <row r="9" spans="1:12" ht="12.75">
      <c r="A9">
        <v>47.5</v>
      </c>
      <c r="B9" s="2">
        <f>Plan1!$C$7/A9</f>
        <v>38.17894736842105</v>
      </c>
      <c r="C9" s="1">
        <f>A9*Plan1!$C$2/Plan1!$C$7</f>
        <v>8.11965811965812</v>
      </c>
      <c r="D9" s="2">
        <f>Plan1!$N$38*B9</f>
        <v>76.3578947368421</v>
      </c>
      <c r="E9" s="1">
        <f>A9*Plan1!$C$2/Plan1!$C$7/Plan1!$N$38</f>
        <v>4.05982905982906</v>
      </c>
      <c r="F9" s="2">
        <f>B9*Plan1!$N$39</f>
        <v>106.90105263157893</v>
      </c>
      <c r="G9" s="1">
        <f>A9*Plan1!$C$2/Plan1!$C$7/Plan1!$N$39</f>
        <v>2.8998778998779</v>
      </c>
      <c r="H9" s="2">
        <f>Plan1!$C$20</f>
        <v>641.6999999999999</v>
      </c>
      <c r="I9">
        <f>Plan1!$C$21</f>
        <v>341</v>
      </c>
      <c r="J9">
        <f>Plan1!$C$22</f>
        <v>62</v>
      </c>
      <c r="K9" s="2">
        <f>Plan1!$C$23</f>
        <v>44.285714285714285</v>
      </c>
      <c r="L9">
        <f>7</f>
        <v>7</v>
      </c>
    </row>
    <row r="10" spans="1:12" ht="12.75">
      <c r="A10">
        <v>47</v>
      </c>
      <c r="B10" s="2">
        <f>Plan1!$C$7/A10</f>
        <v>38.58510638297872</v>
      </c>
      <c r="C10" s="1">
        <f>A10*Plan1!$C$2/Plan1!$C$7</f>
        <v>8.034188034188034</v>
      </c>
      <c r="D10" s="2">
        <f>Plan1!$N$38*B10</f>
        <v>77.17021276595744</v>
      </c>
      <c r="E10" s="1">
        <f>A10*Plan1!$C$2/Plan1!$C$7/Plan1!$N$38</f>
        <v>4.017094017094017</v>
      </c>
      <c r="F10" s="2">
        <f>B10*Plan1!$N$39</f>
        <v>108.03829787234042</v>
      </c>
      <c r="G10" s="1">
        <f>A10*Plan1!$C$2/Plan1!$C$7/Plan1!$N$39</f>
        <v>2.8693528693528694</v>
      </c>
      <c r="H10" s="2">
        <f>Plan1!$C$20</f>
        <v>641.6999999999999</v>
      </c>
      <c r="I10">
        <f>Plan1!$C$21</f>
        <v>341</v>
      </c>
      <c r="J10">
        <f>Plan1!$C$22</f>
        <v>62</v>
      </c>
      <c r="K10" s="2">
        <f>Plan1!$C$23</f>
        <v>44.285714285714285</v>
      </c>
      <c r="L10">
        <f>7</f>
        <v>7</v>
      </c>
    </row>
    <row r="11" spans="1:12" ht="12.75">
      <c r="A11">
        <v>46.5</v>
      </c>
      <c r="B11" s="2">
        <f>Plan1!$C$7/A11</f>
        <v>39</v>
      </c>
      <c r="C11" s="1">
        <f>A11*Plan1!$C$2/Plan1!$C$7</f>
        <v>7.948717948717949</v>
      </c>
      <c r="D11" s="2">
        <f>Plan1!$N$38*B11</f>
        <v>78</v>
      </c>
      <c r="E11" s="1">
        <f>A11*Plan1!$C$2/Plan1!$C$7/Plan1!$N$38</f>
        <v>3.9743589743589745</v>
      </c>
      <c r="F11" s="2">
        <f>B11*Plan1!$N$39</f>
        <v>109.19999999999999</v>
      </c>
      <c r="G11" s="1">
        <f>A11*Plan1!$C$2/Plan1!$C$7/Plan1!$N$39</f>
        <v>2.838827838827839</v>
      </c>
      <c r="H11" s="2">
        <f>Plan1!$C$20</f>
        <v>641.6999999999999</v>
      </c>
      <c r="I11">
        <f>Plan1!$C$21</f>
        <v>341</v>
      </c>
      <c r="J11">
        <f>Plan1!$C$22</f>
        <v>62</v>
      </c>
      <c r="K11" s="2">
        <f>Plan1!$C$23</f>
        <v>44.285714285714285</v>
      </c>
      <c r="L11">
        <f>7</f>
        <v>7</v>
      </c>
    </row>
    <row r="12" spans="1:12" ht="12.75">
      <c r="A12">
        <v>46</v>
      </c>
      <c r="B12" s="2">
        <f>Plan1!$C$7/A12</f>
        <v>39.42391304347826</v>
      </c>
      <c r="C12" s="1">
        <f>A12*Plan1!$C$2/Plan1!$C$7</f>
        <v>7.863247863247863</v>
      </c>
      <c r="D12" s="2">
        <f>Plan1!$N$38*B12</f>
        <v>78.84782608695652</v>
      </c>
      <c r="E12" s="1">
        <f>A12*Plan1!$C$2/Plan1!$C$7/Plan1!$N$38</f>
        <v>3.9316239316239314</v>
      </c>
      <c r="F12" s="2">
        <f>B12*Plan1!$N$39</f>
        <v>110.38695652173912</v>
      </c>
      <c r="G12" s="1">
        <f>A12*Plan1!$C$2/Plan1!$C$7/Plan1!$N$39</f>
        <v>2.8083028083028085</v>
      </c>
      <c r="H12" s="2">
        <f>Plan1!$C$20</f>
        <v>641.6999999999999</v>
      </c>
      <c r="I12">
        <f>Plan1!$C$21</f>
        <v>341</v>
      </c>
      <c r="J12">
        <f>Plan1!$C$22</f>
        <v>62</v>
      </c>
      <c r="K12" s="2">
        <f>Plan1!$C$23</f>
        <v>44.285714285714285</v>
      </c>
      <c r="L12">
        <f>7</f>
        <v>7</v>
      </c>
    </row>
    <row r="13" spans="1:12" ht="12.75">
      <c r="A13">
        <v>45.5</v>
      </c>
      <c r="B13" s="2">
        <f>Plan1!$C$7/A13</f>
        <v>39.857142857142854</v>
      </c>
      <c r="C13" s="1">
        <f>A13*Plan1!$C$2/Plan1!$C$7</f>
        <v>7.777777777777778</v>
      </c>
      <c r="D13" s="2">
        <f>Plan1!$N$38*B13</f>
        <v>79.71428571428571</v>
      </c>
      <c r="E13" s="1">
        <f>A13*Plan1!$C$2/Plan1!$C$7/Plan1!$N$38</f>
        <v>3.888888888888889</v>
      </c>
      <c r="F13" s="2">
        <f>B13*Plan1!$N$39</f>
        <v>111.59999999999998</v>
      </c>
      <c r="G13" s="1">
        <f>A13*Plan1!$C$2/Plan1!$C$7/Plan1!$N$39</f>
        <v>2.777777777777778</v>
      </c>
      <c r="H13" s="2">
        <f>Plan1!$C$20</f>
        <v>641.6999999999999</v>
      </c>
      <c r="I13">
        <f>Plan1!$C$21</f>
        <v>341</v>
      </c>
      <c r="J13">
        <f>Plan1!$C$22</f>
        <v>62</v>
      </c>
      <c r="K13" s="2">
        <f>Plan1!$C$23</f>
        <v>44.285714285714285</v>
      </c>
      <c r="L13">
        <f>7</f>
        <v>7</v>
      </c>
    </row>
    <row r="14" spans="1:12" ht="12.75">
      <c r="A14">
        <v>45</v>
      </c>
      <c r="B14" s="2">
        <f>Plan1!$C$7/A14</f>
        <v>40.3</v>
      </c>
      <c r="C14" s="1">
        <f>A14*Plan1!$C$2/Plan1!$C$7</f>
        <v>7.6923076923076925</v>
      </c>
      <c r="D14" s="2">
        <f>Plan1!$N$38*B14</f>
        <v>80.6</v>
      </c>
      <c r="E14" s="1">
        <f>A14*Plan1!$C$2/Plan1!$C$7/Plan1!$N$38</f>
        <v>3.8461538461538463</v>
      </c>
      <c r="F14" s="2">
        <f>B14*Plan1!$N$39</f>
        <v>112.83999999999999</v>
      </c>
      <c r="G14" s="1">
        <f>A14*Plan1!$C$2/Plan1!$C$7/Plan1!$N$39</f>
        <v>2.7472527472527477</v>
      </c>
      <c r="H14" s="2">
        <f>Plan1!$C$20</f>
        <v>641.6999999999999</v>
      </c>
      <c r="I14">
        <f>Plan1!$C$21</f>
        <v>341</v>
      </c>
      <c r="J14">
        <f>Plan1!$C$22</f>
        <v>62</v>
      </c>
      <c r="K14" s="2">
        <f>Plan1!$C$23</f>
        <v>44.285714285714285</v>
      </c>
      <c r="L14">
        <f>7</f>
        <v>7</v>
      </c>
    </row>
    <row r="15" spans="1:12" ht="12.75">
      <c r="A15">
        <v>44.5</v>
      </c>
      <c r="B15" s="2">
        <f>Plan1!$C$7/A15</f>
        <v>40.752808988764045</v>
      </c>
      <c r="C15" s="1">
        <f>A15*Plan1!$C$2/Plan1!$C$7</f>
        <v>7.6068376068376065</v>
      </c>
      <c r="D15" s="2">
        <f>Plan1!$N$38*B15</f>
        <v>81.50561797752809</v>
      </c>
      <c r="E15" s="1">
        <f>A15*Plan1!$C$2/Plan1!$C$7/Plan1!$N$38</f>
        <v>3.8034188034188032</v>
      </c>
      <c r="F15" s="2">
        <f>B15*Plan1!$N$39</f>
        <v>114.10786516853932</v>
      </c>
      <c r="G15" s="1">
        <f>A15*Plan1!$C$2/Plan1!$C$7/Plan1!$N$39</f>
        <v>2.716727716727717</v>
      </c>
      <c r="H15" s="2">
        <f>Plan1!$C$20</f>
        <v>641.6999999999999</v>
      </c>
      <c r="I15">
        <f>Plan1!$C$21</f>
        <v>341</v>
      </c>
      <c r="J15">
        <f>Plan1!$C$22</f>
        <v>62</v>
      </c>
      <c r="K15" s="2">
        <f>Plan1!$C$23</f>
        <v>44.285714285714285</v>
      </c>
      <c r="L15">
        <f>7</f>
        <v>7</v>
      </c>
    </row>
    <row r="16" spans="1:12" ht="12.75">
      <c r="A16">
        <v>44</v>
      </c>
      <c r="B16" s="2">
        <f>Plan1!$C$7/A16</f>
        <v>41.21590909090909</v>
      </c>
      <c r="C16" s="1">
        <f>A16*Plan1!$C$2/Plan1!$C$7</f>
        <v>7.521367521367521</v>
      </c>
      <c r="D16" s="2">
        <f>Plan1!$N$38*B16</f>
        <v>82.43181818181819</v>
      </c>
      <c r="E16" s="1">
        <f>A16*Plan1!$C$2/Plan1!$C$7/Plan1!$N$38</f>
        <v>3.7606837606837606</v>
      </c>
      <c r="F16" s="2">
        <f>B16*Plan1!$N$39</f>
        <v>115.40454545454546</v>
      </c>
      <c r="G16" s="1">
        <f>A16*Plan1!$C$2/Plan1!$C$7/Plan1!$N$39</f>
        <v>2.6862026862026864</v>
      </c>
      <c r="H16" s="2">
        <f>Plan1!$C$20</f>
        <v>641.6999999999999</v>
      </c>
      <c r="I16">
        <f>Plan1!$C$21</f>
        <v>341</v>
      </c>
      <c r="J16">
        <f>Plan1!$C$22</f>
        <v>62</v>
      </c>
      <c r="K16" s="2">
        <f>Plan1!$C$23</f>
        <v>44.285714285714285</v>
      </c>
      <c r="L16">
        <f>7</f>
        <v>7</v>
      </c>
    </row>
    <row r="17" spans="1:12" ht="12.75">
      <c r="A17">
        <v>43.5</v>
      </c>
      <c r="B17" s="2">
        <f>Plan1!$C$7/A17</f>
        <v>41.689655172413794</v>
      </c>
      <c r="C17" s="1">
        <f>A17*Plan1!$C$2/Plan1!$C$7</f>
        <v>7.435897435897436</v>
      </c>
      <c r="D17" s="2">
        <f>Plan1!$N$38*B17</f>
        <v>83.37931034482759</v>
      </c>
      <c r="E17" s="1">
        <f>A17*Plan1!$C$2/Plan1!$C$7/Plan1!$N$38</f>
        <v>3.717948717948718</v>
      </c>
      <c r="F17" s="2">
        <f>B17*Plan1!$N$39</f>
        <v>116.73103448275862</v>
      </c>
      <c r="G17" s="1">
        <f>A17*Plan1!$C$2/Plan1!$C$7/Plan1!$N$39</f>
        <v>2.655677655677656</v>
      </c>
      <c r="H17" s="2">
        <f>Plan1!$C$20</f>
        <v>641.6999999999999</v>
      </c>
      <c r="I17">
        <f>Plan1!$C$21</f>
        <v>341</v>
      </c>
      <c r="J17">
        <f>Plan1!$C$22</f>
        <v>62</v>
      </c>
      <c r="K17" s="2">
        <f>Plan1!$C$23</f>
        <v>44.285714285714285</v>
      </c>
      <c r="L17">
        <f>7</f>
        <v>7</v>
      </c>
    </row>
    <row r="18" spans="1:12" ht="12.75">
      <c r="A18">
        <v>43</v>
      </c>
      <c r="B18" s="2">
        <f>Plan1!$C$7/A18</f>
        <v>42.174418604651166</v>
      </c>
      <c r="C18" s="1">
        <f>A18*Plan1!$C$2/Plan1!$C$7</f>
        <v>7.35042735042735</v>
      </c>
      <c r="D18" s="2">
        <f>Plan1!$N$38*B18</f>
        <v>84.34883720930233</v>
      </c>
      <c r="E18" s="1">
        <f>A18*Plan1!$C$2/Plan1!$C$7/Plan1!$N$38</f>
        <v>3.675213675213675</v>
      </c>
      <c r="F18" s="2">
        <f>B18*Plan1!$N$39</f>
        <v>118.08837209302325</v>
      </c>
      <c r="G18" s="1">
        <f>A18*Plan1!$C$2/Plan1!$C$7/Plan1!$N$39</f>
        <v>2.625152625152625</v>
      </c>
      <c r="H18" s="2">
        <f>Plan1!$C$20</f>
        <v>641.6999999999999</v>
      </c>
      <c r="I18">
        <f>Plan1!$C$21</f>
        <v>341</v>
      </c>
      <c r="J18">
        <f>Plan1!$C$22</f>
        <v>62</v>
      </c>
      <c r="K18" s="2">
        <f>Plan1!$C$23</f>
        <v>44.285714285714285</v>
      </c>
      <c r="L18">
        <f>7</f>
        <v>7</v>
      </c>
    </row>
    <row r="19" spans="1:12" ht="12.75">
      <c r="A19">
        <v>42.5</v>
      </c>
      <c r="B19" s="2">
        <f>Plan1!$C$7/A19</f>
        <v>42.67058823529412</v>
      </c>
      <c r="C19" s="1">
        <f>A19*Plan1!$C$2/Plan1!$C$7</f>
        <v>7.264957264957265</v>
      </c>
      <c r="D19" s="2">
        <f>Plan1!$N$38*B19</f>
        <v>85.34117647058824</v>
      </c>
      <c r="E19" s="1">
        <f>A19*Plan1!$C$2/Plan1!$C$7/Plan1!$N$38</f>
        <v>3.6324786324786325</v>
      </c>
      <c r="F19" s="2">
        <f>B19*Plan1!$N$39</f>
        <v>119.47764705882352</v>
      </c>
      <c r="G19" s="1">
        <f>A19*Plan1!$C$2/Plan1!$C$7/Plan1!$N$39</f>
        <v>2.5946275946275947</v>
      </c>
      <c r="H19" s="2">
        <f>Plan1!$C$20</f>
        <v>641.6999999999999</v>
      </c>
      <c r="I19">
        <f>Plan1!$C$21</f>
        <v>341</v>
      </c>
      <c r="J19">
        <f>Plan1!$C$22</f>
        <v>62</v>
      </c>
      <c r="K19" s="2">
        <f>Plan1!$C$23</f>
        <v>44.285714285714285</v>
      </c>
      <c r="L19">
        <f>7</f>
        <v>7</v>
      </c>
    </row>
    <row r="20" spans="1:12" ht="12.75">
      <c r="A20">
        <v>42</v>
      </c>
      <c r="B20" s="2">
        <f>Plan1!$C$7/A20</f>
        <v>43.17857142857143</v>
      </c>
      <c r="C20" s="1">
        <f>A20*Plan1!$C$2/Plan1!$C$7</f>
        <v>7.17948717948718</v>
      </c>
      <c r="D20" s="2">
        <f>Plan1!$N$38*B20</f>
        <v>86.35714285714286</v>
      </c>
      <c r="E20" s="1">
        <f>A20*Plan1!$C$2/Plan1!$C$7/Plan1!$N$38</f>
        <v>3.58974358974359</v>
      </c>
      <c r="F20" s="2">
        <f>B20*Plan1!$N$39</f>
        <v>120.89999999999999</v>
      </c>
      <c r="G20" s="1">
        <f>A20*Plan1!$C$2/Plan1!$C$7/Plan1!$N$39</f>
        <v>2.5641025641025643</v>
      </c>
      <c r="H20" s="2">
        <f>Plan1!$C$20</f>
        <v>641.6999999999999</v>
      </c>
      <c r="I20">
        <f>Plan1!$C$21</f>
        <v>341</v>
      </c>
      <c r="J20">
        <f>Plan1!$C$22</f>
        <v>62</v>
      </c>
      <c r="K20" s="2">
        <f>Plan1!$C$23</f>
        <v>44.285714285714285</v>
      </c>
      <c r="L20">
        <f>7</f>
        <v>7</v>
      </c>
    </row>
    <row r="21" spans="1:12" ht="12.75">
      <c r="A21">
        <v>41.5</v>
      </c>
      <c r="B21" s="2">
        <f>Plan1!$C$7/A21</f>
        <v>43.69879518072289</v>
      </c>
      <c r="C21" s="1">
        <f>A21*Plan1!$C$2/Plan1!$C$7</f>
        <v>7.094017094017094</v>
      </c>
      <c r="D21" s="2">
        <f>Plan1!$N$38*B21</f>
        <v>87.39759036144578</v>
      </c>
      <c r="E21" s="1">
        <f>A21*Plan1!$C$2/Plan1!$C$7/Plan1!$N$38</f>
        <v>3.547008547008547</v>
      </c>
      <c r="F21" s="2">
        <f>B21*Plan1!$N$39</f>
        <v>122.35662650602409</v>
      </c>
      <c r="G21" s="1">
        <f>A21*Plan1!$C$2/Plan1!$C$7/Plan1!$N$39</f>
        <v>2.5335775335775335</v>
      </c>
      <c r="H21" s="2">
        <f>Plan1!$C$20</f>
        <v>641.6999999999999</v>
      </c>
      <c r="I21">
        <f>Plan1!$C$21</f>
        <v>341</v>
      </c>
      <c r="J21">
        <f>Plan1!$C$22</f>
        <v>62</v>
      </c>
      <c r="K21" s="2">
        <f>Plan1!$C$23</f>
        <v>44.285714285714285</v>
      </c>
      <c r="L21">
        <f>7</f>
        <v>7</v>
      </c>
    </row>
    <row r="22" spans="1:12" ht="12.75">
      <c r="A22">
        <v>41</v>
      </c>
      <c r="B22" s="2">
        <f>Plan1!$C$7/A22</f>
        <v>44.23170731707317</v>
      </c>
      <c r="C22" s="1">
        <f>A22*Plan1!$C$2/Plan1!$C$7</f>
        <v>7.0085470085470085</v>
      </c>
      <c r="D22" s="2">
        <f>Plan1!$N$38*B22</f>
        <v>88.46341463414635</v>
      </c>
      <c r="E22" s="1">
        <f>A22*Plan1!$C$2/Plan1!$C$7/Plan1!$N$38</f>
        <v>3.5042735042735043</v>
      </c>
      <c r="F22" s="2">
        <f>B22*Plan1!$N$39</f>
        <v>123.84878048780487</v>
      </c>
      <c r="G22" s="1">
        <f>A22*Plan1!$C$2/Plan1!$C$7/Plan1!$N$39</f>
        <v>2.503052503052503</v>
      </c>
      <c r="H22" s="2">
        <f>Plan1!$C$20</f>
        <v>641.6999999999999</v>
      </c>
      <c r="I22">
        <f>Plan1!$C$21</f>
        <v>341</v>
      </c>
      <c r="J22">
        <f>Plan1!$C$22</f>
        <v>62</v>
      </c>
      <c r="K22" s="2">
        <f>Plan1!$C$23</f>
        <v>44.285714285714285</v>
      </c>
      <c r="L22">
        <f>7</f>
        <v>7</v>
      </c>
    </row>
    <row r="23" spans="1:12" ht="12.75">
      <c r="A23">
        <v>40.5</v>
      </c>
      <c r="B23" s="2">
        <f>Plan1!$C$7/A23</f>
        <v>44.77777777777778</v>
      </c>
      <c r="C23" s="1">
        <f>A23*Plan1!$C$2/Plan1!$C$7</f>
        <v>6.923076923076923</v>
      </c>
      <c r="D23" s="2">
        <f>Plan1!$N$38*B23</f>
        <v>89.55555555555556</v>
      </c>
      <c r="E23" s="1">
        <f>A23*Plan1!$C$2/Plan1!$C$7/Plan1!$N$38</f>
        <v>3.4615384615384617</v>
      </c>
      <c r="F23" s="2">
        <f>B23*Plan1!$N$39</f>
        <v>125.37777777777777</v>
      </c>
      <c r="G23" s="1">
        <f>A23*Plan1!$C$2/Plan1!$C$7/Plan1!$N$39</f>
        <v>2.4725274725274726</v>
      </c>
      <c r="H23" s="2">
        <f>Plan1!$C$20</f>
        <v>641.6999999999999</v>
      </c>
      <c r="I23">
        <f>Plan1!$C$21</f>
        <v>341</v>
      </c>
      <c r="J23">
        <f>Plan1!$C$22</f>
        <v>62</v>
      </c>
      <c r="K23" s="2">
        <f>Plan1!$C$23</f>
        <v>44.285714285714285</v>
      </c>
      <c r="L23">
        <f>7</f>
        <v>7</v>
      </c>
    </row>
    <row r="24" spans="1:12" ht="12.75">
      <c r="A24">
        <v>40</v>
      </c>
      <c r="B24" s="2">
        <f>Plan1!$C$7/A24</f>
        <v>45.3375</v>
      </c>
      <c r="C24" s="1">
        <f>A24*Plan1!$C$2/Plan1!$C$7</f>
        <v>6.837606837606837</v>
      </c>
      <c r="D24" s="2">
        <f>Plan1!$N$38*B24</f>
        <v>90.675</v>
      </c>
      <c r="E24" s="1">
        <f>A24*Plan1!$C$2/Plan1!$C$7/Plan1!$N$38</f>
        <v>3.4188034188034186</v>
      </c>
      <c r="F24" s="2">
        <f>B24*Plan1!$N$39</f>
        <v>126.945</v>
      </c>
      <c r="G24" s="1">
        <f>A24*Plan1!$C$2/Plan1!$C$7/Plan1!$N$39</f>
        <v>2.442002442002442</v>
      </c>
      <c r="H24" s="2">
        <f>Plan1!$C$20</f>
        <v>641.6999999999999</v>
      </c>
      <c r="I24">
        <f>Plan1!$C$21</f>
        <v>341</v>
      </c>
      <c r="J24">
        <f>Plan1!$C$22</f>
        <v>62</v>
      </c>
      <c r="K24" s="2">
        <f>Plan1!$C$23</f>
        <v>44.285714285714285</v>
      </c>
      <c r="L24">
        <f>7</f>
        <v>7</v>
      </c>
    </row>
    <row r="25" spans="1:12" ht="12.75">
      <c r="A25">
        <v>39.5</v>
      </c>
      <c r="B25" s="2">
        <f>Plan1!$C$7/A25</f>
        <v>45.91139240506329</v>
      </c>
      <c r="C25" s="1">
        <f>A25*Plan1!$C$2/Plan1!$C$7</f>
        <v>6.752136752136752</v>
      </c>
      <c r="D25" s="2">
        <f>Plan1!$N$38*B25</f>
        <v>91.82278481012658</v>
      </c>
      <c r="E25" s="1">
        <f>A25*Plan1!$C$2/Plan1!$C$7/Plan1!$N$38</f>
        <v>3.376068376068376</v>
      </c>
      <c r="F25" s="2">
        <f>B25*Plan1!$N$39</f>
        <v>128.5518987341772</v>
      </c>
      <c r="G25" s="1">
        <f>A25*Plan1!$C$2/Plan1!$C$7/Plan1!$N$39</f>
        <v>2.411477411477412</v>
      </c>
      <c r="H25" s="2">
        <f>Plan1!$C$20</f>
        <v>641.6999999999999</v>
      </c>
      <c r="I25">
        <f>Plan1!$C$21</f>
        <v>341</v>
      </c>
      <c r="J25">
        <f>Plan1!$C$22</f>
        <v>62</v>
      </c>
      <c r="K25" s="2">
        <f>Plan1!$C$23</f>
        <v>44.285714285714285</v>
      </c>
      <c r="L25">
        <f>7</f>
        <v>7</v>
      </c>
    </row>
    <row r="26" spans="1:12" ht="12.75">
      <c r="A26">
        <v>39</v>
      </c>
      <c r="B26" s="2">
        <f>Plan1!$C$7/A26</f>
        <v>46.5</v>
      </c>
      <c r="C26" s="1">
        <f>A26*Plan1!$C$2/Plan1!$C$7</f>
        <v>6.666666666666667</v>
      </c>
      <c r="D26" s="2">
        <f>Plan1!$N$38*B26</f>
        <v>93</v>
      </c>
      <c r="E26" s="1">
        <f>A26*Plan1!$C$2/Plan1!$C$7/Plan1!$N$38</f>
        <v>3.3333333333333335</v>
      </c>
      <c r="F26" s="2">
        <f>B26*Plan1!$N$39</f>
        <v>130.2</v>
      </c>
      <c r="G26" s="1">
        <f>A26*Plan1!$C$2/Plan1!$C$7/Plan1!$N$39</f>
        <v>2.3809523809523814</v>
      </c>
      <c r="H26" s="2">
        <f>Plan1!$C$20</f>
        <v>641.6999999999999</v>
      </c>
      <c r="I26">
        <f>Plan1!$C$21</f>
        <v>341</v>
      </c>
      <c r="J26">
        <f>Plan1!$C$22</f>
        <v>62</v>
      </c>
      <c r="K26" s="2">
        <f>Plan1!$C$23</f>
        <v>44.285714285714285</v>
      </c>
      <c r="L26">
        <f>7</f>
        <v>7</v>
      </c>
    </row>
    <row r="27" spans="1:12" ht="12.75">
      <c r="A27">
        <v>38.5</v>
      </c>
      <c r="B27" s="2">
        <f>Plan1!$C$7/A27</f>
        <v>47.103896103896105</v>
      </c>
      <c r="C27" s="1">
        <f>A27*Plan1!$C$2/Plan1!$C$7</f>
        <v>6.581196581196581</v>
      </c>
      <c r="D27" s="2">
        <f>Plan1!$N$38*B27</f>
        <v>94.20779220779221</v>
      </c>
      <c r="E27" s="1">
        <f>A27*Plan1!$C$2/Plan1!$C$7/Plan1!$N$38</f>
        <v>3.2905982905982905</v>
      </c>
      <c r="F27" s="2">
        <f>B27*Plan1!$N$39</f>
        <v>131.89090909090908</v>
      </c>
      <c r="G27" s="1">
        <f>A27*Plan1!$C$2/Plan1!$C$7/Plan1!$N$39</f>
        <v>2.3504273504273505</v>
      </c>
      <c r="H27" s="2">
        <f>Plan1!$C$20</f>
        <v>641.6999999999999</v>
      </c>
      <c r="I27">
        <f>Plan1!$C$21</f>
        <v>341</v>
      </c>
      <c r="J27">
        <f>Plan1!$C$22</f>
        <v>62</v>
      </c>
      <c r="K27" s="2">
        <f>Plan1!$C$23</f>
        <v>44.285714285714285</v>
      </c>
      <c r="L27">
        <f>7</f>
        <v>7</v>
      </c>
    </row>
    <row r="28" spans="1:12" ht="12.75">
      <c r="A28">
        <v>38</v>
      </c>
      <c r="B28" s="2">
        <f>Plan1!$C$7/A28</f>
        <v>47.723684210526315</v>
      </c>
      <c r="C28" s="1">
        <f>A28*Plan1!$C$2/Plan1!$C$7</f>
        <v>6.495726495726496</v>
      </c>
      <c r="D28" s="2">
        <f>Plan1!$N$38*B28</f>
        <v>95.44736842105263</v>
      </c>
      <c r="E28" s="1">
        <f>A28*Plan1!$C$2/Plan1!$C$7/Plan1!$N$38</f>
        <v>3.247863247863248</v>
      </c>
      <c r="F28" s="2">
        <f>B28*Plan1!$N$39</f>
        <v>133.62631578947367</v>
      </c>
      <c r="G28" s="1">
        <f>A28*Plan1!$C$2/Plan1!$C$7/Plan1!$N$39</f>
        <v>2.31990231990232</v>
      </c>
      <c r="H28" s="2">
        <f>Plan1!$C$20</f>
        <v>641.6999999999999</v>
      </c>
      <c r="I28">
        <f>Plan1!$C$21</f>
        <v>341</v>
      </c>
      <c r="J28">
        <f>Plan1!$C$22</f>
        <v>62</v>
      </c>
      <c r="K28" s="2">
        <f>Plan1!$C$23</f>
        <v>44.285714285714285</v>
      </c>
      <c r="L28">
        <f>7</f>
        <v>7</v>
      </c>
    </row>
    <row r="29" spans="1:12" ht="12.75">
      <c r="A29">
        <v>37.5</v>
      </c>
      <c r="B29" s="2">
        <f>Plan1!$C$7/A29</f>
        <v>48.36</v>
      </c>
      <c r="C29" s="1">
        <f>A29*Plan1!$C$2/Plan1!$C$7</f>
        <v>6.410256410256411</v>
      </c>
      <c r="D29" s="2">
        <f>Plan1!$N$38*B29</f>
        <v>96.72</v>
      </c>
      <c r="E29" s="1">
        <f>A29*Plan1!$C$2/Plan1!$C$7/Plan1!$N$38</f>
        <v>3.2051282051282053</v>
      </c>
      <c r="F29" s="2">
        <f>B29*Plan1!$N$39</f>
        <v>135.408</v>
      </c>
      <c r="G29" s="1">
        <f>A29*Plan1!$C$2/Plan1!$C$7/Plan1!$N$39</f>
        <v>2.2893772893772897</v>
      </c>
      <c r="H29" s="2">
        <f>Plan1!$C$20</f>
        <v>641.6999999999999</v>
      </c>
      <c r="I29">
        <f>Plan1!$C$21</f>
        <v>341</v>
      </c>
      <c r="J29">
        <f>Plan1!$C$22</f>
        <v>62</v>
      </c>
      <c r="K29" s="2">
        <f>Plan1!$C$23</f>
        <v>44.285714285714285</v>
      </c>
      <c r="L29">
        <f>7</f>
        <v>7</v>
      </c>
    </row>
    <row r="30" spans="1:12" ht="12.75">
      <c r="A30">
        <v>37</v>
      </c>
      <c r="B30" s="2">
        <f>Plan1!$C$7/A30</f>
        <v>49.013513513513516</v>
      </c>
      <c r="C30" s="1">
        <f>A30*Plan1!$C$2/Plan1!$C$7</f>
        <v>6.3247863247863245</v>
      </c>
      <c r="D30" s="2">
        <f>Plan1!$N$38*B30</f>
        <v>98.02702702702703</v>
      </c>
      <c r="E30" s="1">
        <f>A30*Plan1!$C$2/Plan1!$C$7/Plan1!$N$38</f>
        <v>3.1623931623931623</v>
      </c>
      <c r="F30" s="2">
        <f>B30*Plan1!$N$39</f>
        <v>137.23783783783784</v>
      </c>
      <c r="G30" s="1">
        <f>A30*Plan1!$C$2/Plan1!$C$7/Plan1!$N$39</f>
        <v>2.258852258852259</v>
      </c>
      <c r="H30" s="2">
        <f>Plan1!$C$20</f>
        <v>641.6999999999999</v>
      </c>
      <c r="I30">
        <f>Plan1!$C$21</f>
        <v>341</v>
      </c>
      <c r="J30">
        <f>Plan1!$C$22</f>
        <v>62</v>
      </c>
      <c r="K30" s="2">
        <f>Plan1!$C$23</f>
        <v>44.285714285714285</v>
      </c>
      <c r="L30">
        <f>7</f>
        <v>7</v>
      </c>
    </row>
    <row r="31" spans="1:12" ht="12.75">
      <c r="A31">
        <v>36.5</v>
      </c>
      <c r="B31" s="2">
        <f>Plan1!$C$7/A31</f>
        <v>49.68493150684932</v>
      </c>
      <c r="C31" s="1">
        <f>A31*Plan1!$C$2/Plan1!$C$7</f>
        <v>6.239316239316239</v>
      </c>
      <c r="D31" s="2">
        <f>Plan1!$N$38*B31</f>
        <v>99.36986301369863</v>
      </c>
      <c r="E31" s="1">
        <f>A31*Plan1!$C$2/Plan1!$C$7/Plan1!$N$38</f>
        <v>3.1196581196581197</v>
      </c>
      <c r="F31" s="2">
        <f>B31*Plan1!$N$39</f>
        <v>139.11780821917807</v>
      </c>
      <c r="G31" s="1">
        <f>A31*Plan1!$C$2/Plan1!$C$7/Plan1!$N$39</f>
        <v>2.2283272283272284</v>
      </c>
      <c r="H31" s="2">
        <f>Plan1!$C$20</f>
        <v>641.6999999999999</v>
      </c>
      <c r="I31">
        <f>Plan1!$C$21</f>
        <v>341</v>
      </c>
      <c r="J31">
        <f>Plan1!$C$22</f>
        <v>62</v>
      </c>
      <c r="K31" s="2">
        <f>Plan1!$C$23</f>
        <v>44.285714285714285</v>
      </c>
      <c r="L31">
        <f>7</f>
        <v>7</v>
      </c>
    </row>
    <row r="32" spans="1:12" ht="12.75">
      <c r="A32">
        <v>36</v>
      </c>
      <c r="B32" s="2">
        <f>Plan1!$C$7/A32</f>
        <v>50.375</v>
      </c>
      <c r="C32" s="1">
        <f>A32*Plan1!$C$2/Plan1!$C$7</f>
        <v>6.153846153846154</v>
      </c>
      <c r="D32" s="2">
        <f>Plan1!$N$38*B32</f>
        <v>100.75</v>
      </c>
      <c r="E32" s="1">
        <f>A32*Plan1!$C$2/Plan1!$C$7/Plan1!$N$38</f>
        <v>3.076923076923077</v>
      </c>
      <c r="F32" s="2">
        <f>B32*Plan1!$N$39</f>
        <v>141.04999999999998</v>
      </c>
      <c r="G32" s="1">
        <f>A32*Plan1!$C$2/Plan1!$C$7/Plan1!$N$39</f>
        <v>2.197802197802198</v>
      </c>
      <c r="H32" s="2">
        <f>Plan1!$C$20</f>
        <v>641.6999999999999</v>
      </c>
      <c r="I32">
        <f>Plan1!$C$21</f>
        <v>341</v>
      </c>
      <c r="J32">
        <f>Plan1!$C$22</f>
        <v>62</v>
      </c>
      <c r="K32" s="2">
        <f>Plan1!$C$23</f>
        <v>44.285714285714285</v>
      </c>
      <c r="L32">
        <f>7</f>
        <v>7</v>
      </c>
    </row>
    <row r="33" spans="1:12" ht="12.75">
      <c r="A33">
        <v>35.5</v>
      </c>
      <c r="B33" s="2">
        <f>Plan1!$C$7/A33</f>
        <v>51.08450704225352</v>
      </c>
      <c r="C33" s="1">
        <f>A33*Plan1!$C$2/Plan1!$C$7</f>
        <v>6.068376068376068</v>
      </c>
      <c r="D33" s="2">
        <f>Plan1!$N$38*B33</f>
        <v>102.16901408450704</v>
      </c>
      <c r="E33" s="1">
        <f>A33*Plan1!$C$2/Plan1!$C$7/Plan1!$N$38</f>
        <v>3.034188034188034</v>
      </c>
      <c r="F33" s="2">
        <f>B33*Plan1!$N$39</f>
        <v>143.03661971830985</v>
      </c>
      <c r="G33" s="1">
        <f>A33*Plan1!$C$2/Plan1!$C$7/Plan1!$N$39</f>
        <v>2.167277167277167</v>
      </c>
      <c r="H33" s="2">
        <f>Plan1!$C$20</f>
        <v>641.6999999999999</v>
      </c>
      <c r="I33">
        <f>Plan1!$C$21</f>
        <v>341</v>
      </c>
      <c r="J33">
        <f>Plan1!$C$22</f>
        <v>62</v>
      </c>
      <c r="K33" s="2">
        <f>Plan1!$C$23</f>
        <v>44.285714285714285</v>
      </c>
      <c r="L33">
        <f>7</f>
        <v>7</v>
      </c>
    </row>
    <row r="34" spans="1:12" ht="12.75">
      <c r="A34">
        <v>35</v>
      </c>
      <c r="B34" s="2">
        <f>Plan1!$C$7/A34</f>
        <v>51.81428571428572</v>
      </c>
      <c r="C34" s="1">
        <f>A34*Plan1!$C$2/Plan1!$C$7</f>
        <v>5.982905982905983</v>
      </c>
      <c r="D34" s="2">
        <f>Plan1!$N$38*B34</f>
        <v>103.62857142857143</v>
      </c>
      <c r="E34" s="1">
        <f>A34*Plan1!$C$2/Plan1!$C$7/Plan1!$N$38</f>
        <v>2.9914529914529915</v>
      </c>
      <c r="F34" s="2">
        <f>B34*Plan1!$N$39</f>
        <v>145.07999999999998</v>
      </c>
      <c r="G34" s="1">
        <f>A34*Plan1!$C$2/Plan1!$C$7/Plan1!$N$39</f>
        <v>2.1367521367521367</v>
      </c>
      <c r="H34" s="2">
        <f>Plan1!$C$20</f>
        <v>641.6999999999999</v>
      </c>
      <c r="I34">
        <f>Plan1!$C$21</f>
        <v>341</v>
      </c>
      <c r="J34">
        <f>Plan1!$C$22</f>
        <v>62</v>
      </c>
      <c r="K34" s="2">
        <f>Plan1!$C$23</f>
        <v>44.285714285714285</v>
      </c>
      <c r="L34">
        <f>7</f>
        <v>7</v>
      </c>
    </row>
    <row r="35" spans="1:12" ht="12.75">
      <c r="A35">
        <v>34.5</v>
      </c>
      <c r="B35" s="2">
        <f>Plan1!$C$7/A35</f>
        <v>52.56521739130435</v>
      </c>
      <c r="C35" s="1">
        <f>A35*Plan1!$C$2/Plan1!$C$7</f>
        <v>5.897435897435898</v>
      </c>
      <c r="D35" s="2">
        <f>Plan1!$N$38*B35</f>
        <v>105.1304347826087</v>
      </c>
      <c r="E35" s="1">
        <f>A35*Plan1!$C$2/Plan1!$C$7/Plan1!$N$38</f>
        <v>2.948717948717949</v>
      </c>
      <c r="F35" s="2">
        <f>B35*Plan1!$N$39</f>
        <v>147.18260869565216</v>
      </c>
      <c r="G35" s="1">
        <f>A35*Plan1!$C$2/Plan1!$C$7/Plan1!$N$39</f>
        <v>2.1062271062271063</v>
      </c>
      <c r="H35" s="2">
        <f>Plan1!$C$20</f>
        <v>641.6999999999999</v>
      </c>
      <c r="I35">
        <f>Plan1!$C$21</f>
        <v>341</v>
      </c>
      <c r="J35">
        <f>Plan1!$C$22</f>
        <v>62</v>
      </c>
      <c r="K35" s="2">
        <f>Plan1!$C$23</f>
        <v>44.285714285714285</v>
      </c>
      <c r="L35">
        <f>7</f>
        <v>7</v>
      </c>
    </row>
    <row r="36" spans="1:12" ht="12.75">
      <c r="A36">
        <v>34</v>
      </c>
      <c r="B36" s="2">
        <f>Plan1!$C$7/A36</f>
        <v>53.338235294117645</v>
      </c>
      <c r="C36" s="1">
        <f>A36*Plan1!$C$2/Plan1!$C$7</f>
        <v>5.811965811965812</v>
      </c>
      <c r="D36" s="2">
        <f>Plan1!$N$38*B36</f>
        <v>106.67647058823529</v>
      </c>
      <c r="E36" s="1">
        <f>A36*Plan1!$C$2/Plan1!$C$7/Plan1!$N$38</f>
        <v>2.905982905982906</v>
      </c>
      <c r="F36" s="2">
        <f>B36*Plan1!$N$39</f>
        <v>149.3470588235294</v>
      </c>
      <c r="G36" s="1">
        <f>A36*Plan1!$C$2/Plan1!$C$7/Plan1!$N$39</f>
        <v>2.075702075702076</v>
      </c>
      <c r="H36" s="2">
        <f>Plan1!$C$20</f>
        <v>641.6999999999999</v>
      </c>
      <c r="I36">
        <f>Plan1!$C$21</f>
        <v>341</v>
      </c>
      <c r="J36">
        <f>Plan1!$C$22</f>
        <v>62</v>
      </c>
      <c r="K36" s="2">
        <f>Plan1!$C$23</f>
        <v>44.285714285714285</v>
      </c>
      <c r="L36">
        <f>7</f>
        <v>7</v>
      </c>
    </row>
    <row r="37" spans="1:12" ht="12.75">
      <c r="A37">
        <v>33.5</v>
      </c>
      <c r="B37" s="2">
        <f>Plan1!$C$7/A37</f>
        <v>54.134328358208954</v>
      </c>
      <c r="C37" s="1">
        <f>A37*Plan1!$C$2/Plan1!$C$7</f>
        <v>5.726495726495727</v>
      </c>
      <c r="D37" s="2">
        <f>Plan1!$N$38*B37</f>
        <v>108.26865671641791</v>
      </c>
      <c r="E37" s="1">
        <f>A37*Plan1!$C$2/Plan1!$C$7/Plan1!$N$38</f>
        <v>2.8632478632478633</v>
      </c>
      <c r="F37" s="2">
        <f>B37*Plan1!$N$39</f>
        <v>151.57611940298506</v>
      </c>
      <c r="G37" s="1">
        <f>A37*Plan1!$C$2/Plan1!$C$7/Plan1!$N$39</f>
        <v>2.0451770451770455</v>
      </c>
      <c r="H37" s="2">
        <f>Plan1!$C$20</f>
        <v>641.6999999999999</v>
      </c>
      <c r="I37">
        <f>Plan1!$C$21</f>
        <v>341</v>
      </c>
      <c r="J37">
        <f>Plan1!$C$22</f>
        <v>62</v>
      </c>
      <c r="K37" s="2">
        <f>Plan1!$C$23</f>
        <v>44.285714285714285</v>
      </c>
      <c r="L37">
        <f>7</f>
        <v>7</v>
      </c>
    </row>
    <row r="38" spans="1:12" ht="12.75">
      <c r="A38">
        <v>33</v>
      </c>
      <c r="B38" s="2">
        <f>Plan1!$C$7/A38</f>
        <v>54.95454545454545</v>
      </c>
      <c r="C38" s="1">
        <f>A38*Plan1!$C$2/Plan1!$C$7</f>
        <v>5.641025641025641</v>
      </c>
      <c r="D38" s="2">
        <f>Plan1!$N$38*B38</f>
        <v>109.9090909090909</v>
      </c>
      <c r="E38" s="1">
        <f>A38*Plan1!$C$2/Plan1!$C$7/Plan1!$N$38</f>
        <v>2.8205128205128207</v>
      </c>
      <c r="F38" s="2">
        <f>B38*Plan1!$N$39</f>
        <v>153.87272727272725</v>
      </c>
      <c r="G38" s="1">
        <f>A38*Plan1!$C$2/Plan1!$C$7/Plan1!$N$39</f>
        <v>2.014652014652015</v>
      </c>
      <c r="H38" s="2">
        <f>Plan1!$C$20</f>
        <v>641.6999999999999</v>
      </c>
      <c r="I38">
        <f>Plan1!$C$21</f>
        <v>341</v>
      </c>
      <c r="J38">
        <f>Plan1!$C$22</f>
        <v>62</v>
      </c>
      <c r="K38" s="2">
        <f>Plan1!$C$23</f>
        <v>44.285714285714285</v>
      </c>
      <c r="L38">
        <f>7</f>
        <v>7</v>
      </c>
    </row>
    <row r="39" spans="1:12" ht="12.75">
      <c r="A39">
        <v>32.5</v>
      </c>
      <c r="B39" s="2">
        <f>Plan1!$C$7/A39</f>
        <v>55.8</v>
      </c>
      <c r="C39" s="1">
        <f>A39*Plan1!$C$2/Plan1!$C$7</f>
        <v>5.555555555555555</v>
      </c>
      <c r="D39" s="2">
        <f>Plan1!$N$38*B39</f>
        <v>111.6</v>
      </c>
      <c r="E39" s="1">
        <f>A39*Plan1!$C$2/Plan1!$C$7/Plan1!$N$38</f>
        <v>2.7777777777777777</v>
      </c>
      <c r="F39" s="2">
        <f>B39*Plan1!$N$39</f>
        <v>156.23999999999998</v>
      </c>
      <c r="G39" s="1">
        <f>A39*Plan1!$C$2/Plan1!$C$7/Plan1!$N$39</f>
        <v>1.9841269841269842</v>
      </c>
      <c r="H39" s="2">
        <f>Plan1!$C$20</f>
        <v>641.6999999999999</v>
      </c>
      <c r="I39">
        <f>Plan1!$C$21</f>
        <v>341</v>
      </c>
      <c r="J39">
        <f>Plan1!$C$22</f>
        <v>62</v>
      </c>
      <c r="K39" s="2">
        <f>Plan1!$C$23</f>
        <v>44.285714285714285</v>
      </c>
      <c r="L39">
        <f>7</f>
        <v>7</v>
      </c>
    </row>
    <row r="40" spans="1:12" ht="12.75">
      <c r="A40">
        <v>32</v>
      </c>
      <c r="B40" s="2">
        <f>Plan1!$C$7/A40</f>
        <v>56.671875</v>
      </c>
      <c r="C40" s="1">
        <f>A40*Plan1!$C$2/Plan1!$C$7</f>
        <v>5.47008547008547</v>
      </c>
      <c r="D40" s="2">
        <f>Plan1!$N$38*B40</f>
        <v>113.34375</v>
      </c>
      <c r="E40" s="1">
        <f>A40*Plan1!$C$2/Plan1!$C$7/Plan1!$N$38</f>
        <v>2.735042735042735</v>
      </c>
      <c r="F40" s="2">
        <f>B40*Plan1!$N$39</f>
        <v>158.68124999999998</v>
      </c>
      <c r="G40" s="1">
        <f>A40*Plan1!$C$2/Plan1!$C$7/Plan1!$N$39</f>
        <v>1.9536019536019538</v>
      </c>
      <c r="H40" s="2">
        <f>Plan1!$C$20</f>
        <v>641.6999999999999</v>
      </c>
      <c r="I40">
        <f>Plan1!$C$21</f>
        <v>341</v>
      </c>
      <c r="J40">
        <f>Plan1!$C$22</f>
        <v>62</v>
      </c>
      <c r="K40" s="2">
        <f>Plan1!$C$23</f>
        <v>44.285714285714285</v>
      </c>
      <c r="L40">
        <f>7</f>
        <v>7</v>
      </c>
    </row>
    <row r="41" spans="1:12" ht="12.75">
      <c r="A41">
        <v>31.5</v>
      </c>
      <c r="B41" s="2">
        <f>Plan1!$C$7/A41</f>
        <v>57.57142857142857</v>
      </c>
      <c r="C41" s="1">
        <f>A41*Plan1!$C$2/Plan1!$C$7</f>
        <v>5.384615384615385</v>
      </c>
      <c r="D41" s="2">
        <f>Plan1!$N$38*B41</f>
        <v>115.14285714285714</v>
      </c>
      <c r="E41" s="1">
        <f>A41*Plan1!$C$2/Plan1!$C$7/Plan1!$N$38</f>
        <v>2.6923076923076925</v>
      </c>
      <c r="F41" s="2">
        <f>B41*Plan1!$N$39</f>
        <v>161.2</v>
      </c>
      <c r="G41" s="1">
        <f>A41*Plan1!$C$2/Plan1!$C$7/Plan1!$N$39</f>
        <v>1.9230769230769234</v>
      </c>
      <c r="H41" s="2">
        <f>Plan1!$C$20</f>
        <v>641.6999999999999</v>
      </c>
      <c r="I41">
        <f>Plan1!$C$21</f>
        <v>341</v>
      </c>
      <c r="J41">
        <f>Plan1!$C$22</f>
        <v>62</v>
      </c>
      <c r="K41" s="2">
        <f>Plan1!$C$23</f>
        <v>44.285714285714285</v>
      </c>
      <c r="L41">
        <f>7</f>
        <v>7</v>
      </c>
    </row>
    <row r="42" spans="1:12" ht="12.75">
      <c r="A42">
        <v>31</v>
      </c>
      <c r="B42" s="2">
        <f>Plan1!$C$7/A42</f>
        <v>58.5</v>
      </c>
      <c r="C42" s="1">
        <f>A42*Plan1!$C$2/Plan1!$C$7</f>
        <v>5.299145299145299</v>
      </c>
      <c r="D42" s="2">
        <f>Plan1!$N$38*B42</f>
        <v>117</v>
      </c>
      <c r="E42" s="1">
        <f>A42*Plan1!$C$2/Plan1!$C$7/Plan1!$N$38</f>
        <v>2.6495726495726495</v>
      </c>
      <c r="F42" s="2">
        <f>B42*Plan1!$N$39</f>
        <v>163.79999999999998</v>
      </c>
      <c r="G42" s="1">
        <f>A42*Plan1!$C$2/Plan1!$C$7/Plan1!$N$39</f>
        <v>1.8925518925518927</v>
      </c>
      <c r="H42" s="2">
        <f>Plan1!$C$20</f>
        <v>641.6999999999999</v>
      </c>
      <c r="I42">
        <f>Plan1!$C$21</f>
        <v>341</v>
      </c>
      <c r="J42">
        <f>Plan1!$C$22</f>
        <v>62</v>
      </c>
      <c r="K42" s="2">
        <f>Plan1!$C$23</f>
        <v>44.285714285714285</v>
      </c>
      <c r="L42">
        <f>7</f>
        <v>7</v>
      </c>
    </row>
    <row r="43" spans="1:12" ht="12.75">
      <c r="A43">
        <v>30.5</v>
      </c>
      <c r="B43" s="2">
        <f>Plan1!$C$7/A43</f>
        <v>59.459016393442624</v>
      </c>
      <c r="C43" s="1">
        <f>A43*Plan1!$C$2/Plan1!$C$7</f>
        <v>5.213675213675214</v>
      </c>
      <c r="D43" s="2">
        <f>Plan1!$N$38*B43</f>
        <v>118.91803278688525</v>
      </c>
      <c r="E43" s="1">
        <f>A43*Plan1!$C$2/Plan1!$C$7/Plan1!$N$38</f>
        <v>2.606837606837607</v>
      </c>
      <c r="F43" s="2">
        <f>B43*Plan1!$N$39</f>
        <v>166.48524590163933</v>
      </c>
      <c r="G43" s="1">
        <f>A43*Plan1!$C$2/Plan1!$C$7/Plan1!$N$39</f>
        <v>1.8620268620268623</v>
      </c>
      <c r="H43" s="2">
        <f>Plan1!$C$20</f>
        <v>641.6999999999999</v>
      </c>
      <c r="I43">
        <f>Plan1!$C$21</f>
        <v>341</v>
      </c>
      <c r="J43">
        <f>Plan1!$C$22</f>
        <v>62</v>
      </c>
      <c r="K43" s="2">
        <f>Plan1!$C$23</f>
        <v>44.285714285714285</v>
      </c>
      <c r="L43">
        <f>7</f>
        <v>7</v>
      </c>
    </row>
    <row r="44" spans="1:12" ht="12.75">
      <c r="A44">
        <v>30</v>
      </c>
      <c r="B44" s="2">
        <f>Plan1!$C$7/A44</f>
        <v>60.45</v>
      </c>
      <c r="C44" s="1">
        <f>A44*Plan1!$C$2/Plan1!$C$7</f>
        <v>5.128205128205129</v>
      </c>
      <c r="D44" s="2">
        <f>Plan1!$N$38*B44</f>
        <v>120.9</v>
      </c>
      <c r="E44" s="1">
        <f>A44*Plan1!$C$2/Plan1!$C$7/Plan1!$N$38</f>
        <v>2.5641025641025643</v>
      </c>
      <c r="F44" s="2">
        <f>B44*Plan1!$N$39</f>
        <v>169.26</v>
      </c>
      <c r="G44" s="1">
        <f>A44*Plan1!$C$2/Plan1!$C$7/Plan1!$N$39</f>
        <v>1.8315018315018319</v>
      </c>
      <c r="H44" s="2">
        <f>Plan1!$C$20</f>
        <v>641.6999999999999</v>
      </c>
      <c r="I44">
        <f>Plan1!$C$21</f>
        <v>341</v>
      </c>
      <c r="J44">
        <f>Plan1!$C$22</f>
        <v>62</v>
      </c>
      <c r="K44" s="2">
        <f>Plan1!$C$23</f>
        <v>44.285714285714285</v>
      </c>
      <c r="L44">
        <f>7</f>
        <v>7</v>
      </c>
    </row>
    <row r="45" spans="1:12" ht="12.75">
      <c r="A45">
        <v>29.5</v>
      </c>
      <c r="B45" s="2">
        <f>Plan1!$C$7/A45</f>
        <v>61.47457627118644</v>
      </c>
      <c r="C45" s="1">
        <f>A45*Plan1!$C$2/Plan1!$C$7</f>
        <v>5.042735042735043</v>
      </c>
      <c r="D45" s="2">
        <f>Plan1!$N$38*B45</f>
        <v>122.94915254237289</v>
      </c>
      <c r="E45" s="1">
        <f>A45*Plan1!$C$2/Plan1!$C$7/Plan1!$N$38</f>
        <v>2.5213675213675213</v>
      </c>
      <c r="F45" s="2">
        <f>B45*Plan1!$N$39</f>
        <v>172.12881355932203</v>
      </c>
      <c r="G45" s="1">
        <f>A45*Plan1!$C$2/Plan1!$C$7/Plan1!$N$39</f>
        <v>1.800976800976801</v>
      </c>
      <c r="H45" s="2">
        <f>Plan1!$C$20</f>
        <v>641.6999999999999</v>
      </c>
      <c r="I45">
        <f>Plan1!$C$21</f>
        <v>341</v>
      </c>
      <c r="J45">
        <f>Plan1!$C$22</f>
        <v>62</v>
      </c>
      <c r="K45" s="2">
        <f>Plan1!$C$23</f>
        <v>44.285714285714285</v>
      </c>
      <c r="L45">
        <f>7</f>
        <v>7</v>
      </c>
    </row>
    <row r="46" spans="1:12" ht="12.75">
      <c r="A46">
        <v>29</v>
      </c>
      <c r="B46" s="2">
        <f>Plan1!$C$7/A46</f>
        <v>62.53448275862069</v>
      </c>
      <c r="C46" s="1">
        <f>A46*Plan1!$C$2/Plan1!$C$7</f>
        <v>4.957264957264957</v>
      </c>
      <c r="D46" s="2">
        <f>Plan1!$N$38*B46</f>
        <v>125.06896551724138</v>
      </c>
      <c r="E46" s="1">
        <f>A46*Plan1!$C$2/Plan1!$C$7/Plan1!$N$38</f>
        <v>2.4786324786324787</v>
      </c>
      <c r="F46" s="2">
        <f>B46*Plan1!$N$39</f>
        <v>175.09655172413792</v>
      </c>
      <c r="G46" s="1">
        <f>A46*Plan1!$C$2/Plan1!$C$7/Plan1!$N$39</f>
        <v>1.7704517704517706</v>
      </c>
      <c r="H46" s="2">
        <f>Plan1!$C$20</f>
        <v>641.6999999999999</v>
      </c>
      <c r="I46">
        <f>Plan1!$C$21</f>
        <v>341</v>
      </c>
      <c r="J46">
        <f>Plan1!$C$22</f>
        <v>62</v>
      </c>
      <c r="K46" s="2">
        <f>Plan1!$C$23</f>
        <v>44.285714285714285</v>
      </c>
      <c r="L46">
        <f>7</f>
        <v>7</v>
      </c>
    </row>
    <row r="47" spans="1:12" ht="12.75">
      <c r="A47">
        <v>28.5</v>
      </c>
      <c r="B47" s="2">
        <f>Plan1!$C$7/A47</f>
        <v>63.63157894736842</v>
      </c>
      <c r="C47" s="1">
        <f>A47*Plan1!$C$2/Plan1!$C$7</f>
        <v>4.871794871794871</v>
      </c>
      <c r="D47" s="2">
        <f>Plan1!$N$38*B47</f>
        <v>127.26315789473684</v>
      </c>
      <c r="E47" s="1">
        <f>A47*Plan1!$C$2/Plan1!$C$7/Plan1!$N$38</f>
        <v>2.4358974358974357</v>
      </c>
      <c r="F47" s="2">
        <f>B47*Plan1!$N$39</f>
        <v>178.16842105263157</v>
      </c>
      <c r="G47" s="1">
        <f>A47*Plan1!$C$2/Plan1!$C$7/Plan1!$N$39</f>
        <v>1.73992673992674</v>
      </c>
      <c r="H47" s="2">
        <f>Plan1!$C$20</f>
        <v>641.6999999999999</v>
      </c>
      <c r="I47">
        <f>Plan1!$C$21</f>
        <v>341</v>
      </c>
      <c r="J47">
        <f>Plan1!$C$22</f>
        <v>62</v>
      </c>
      <c r="K47" s="2">
        <f>Plan1!$C$23</f>
        <v>44.285714285714285</v>
      </c>
      <c r="L47">
        <f>7</f>
        <v>7</v>
      </c>
    </row>
    <row r="48" spans="1:12" ht="12.75">
      <c r="A48">
        <v>28</v>
      </c>
      <c r="B48" s="2">
        <f>Plan1!$C$7/A48</f>
        <v>64.76785714285714</v>
      </c>
      <c r="C48" s="1">
        <f>A48*Plan1!$C$2/Plan1!$C$7</f>
        <v>4.786324786324786</v>
      </c>
      <c r="D48" s="2">
        <f>Plan1!$N$38*B48</f>
        <v>129.53571428571428</v>
      </c>
      <c r="E48" s="1">
        <f>A48*Plan1!$C$2/Plan1!$C$7/Plan1!$N$38</f>
        <v>2.393162393162393</v>
      </c>
      <c r="F48" s="2">
        <f>B48*Plan1!$N$39</f>
        <v>181.34999999999997</v>
      </c>
      <c r="G48" s="1">
        <f>A48*Plan1!$C$2/Plan1!$C$7/Plan1!$N$39</f>
        <v>1.7094017094017095</v>
      </c>
      <c r="H48" s="2">
        <f>Plan1!$C$20</f>
        <v>641.6999999999999</v>
      </c>
      <c r="I48">
        <f>Plan1!$C$21</f>
        <v>341</v>
      </c>
      <c r="J48">
        <f>Plan1!$C$22</f>
        <v>62</v>
      </c>
      <c r="K48" s="2">
        <f>Plan1!$C$23</f>
        <v>44.285714285714285</v>
      </c>
      <c r="L48">
        <f>7</f>
        <v>7</v>
      </c>
    </row>
    <row r="49" spans="1:12" ht="12.75">
      <c r="A49">
        <v>27.5</v>
      </c>
      <c r="B49" s="2">
        <f>Plan1!$C$7/A49</f>
        <v>65.94545454545455</v>
      </c>
      <c r="C49" s="1">
        <f>A49*Plan1!$C$2/Plan1!$C$7</f>
        <v>4.700854700854701</v>
      </c>
      <c r="D49" s="2">
        <f>Plan1!$N$38*B49</f>
        <v>131.8909090909091</v>
      </c>
      <c r="E49" s="1">
        <f>A49*Plan1!$C$2/Plan1!$C$7/Plan1!$N$38</f>
        <v>2.3504273504273505</v>
      </c>
      <c r="F49" s="2">
        <f>B49*Plan1!$N$39</f>
        <v>184.64727272727274</v>
      </c>
      <c r="G49" s="1">
        <f>A49*Plan1!$C$2/Plan1!$C$7/Plan1!$N$39</f>
        <v>1.6788766788766791</v>
      </c>
      <c r="H49" s="2">
        <f>Plan1!$C$20</f>
        <v>641.6999999999999</v>
      </c>
      <c r="I49">
        <f>Plan1!$C$21</f>
        <v>341</v>
      </c>
      <c r="J49">
        <f>Plan1!$C$22</f>
        <v>62</v>
      </c>
      <c r="K49" s="2">
        <f>Plan1!$C$23</f>
        <v>44.285714285714285</v>
      </c>
      <c r="L49">
        <f>7</f>
        <v>7</v>
      </c>
    </row>
    <row r="50" spans="1:12" ht="12.75">
      <c r="A50">
        <v>27</v>
      </c>
      <c r="B50" s="2">
        <f>Plan1!$C$7/A50</f>
        <v>67.16666666666667</v>
      </c>
      <c r="C50" s="1">
        <f>A50*Plan1!$C$2/Plan1!$C$7</f>
        <v>4.615384615384615</v>
      </c>
      <c r="D50" s="2">
        <f>Plan1!$N$38*B50</f>
        <v>134.33333333333334</v>
      </c>
      <c r="E50" s="1">
        <f>A50*Plan1!$C$2/Plan1!$C$7/Plan1!$N$38</f>
        <v>2.3076923076923075</v>
      </c>
      <c r="F50" s="2">
        <f>B50*Plan1!$N$39</f>
        <v>188.06666666666666</v>
      </c>
      <c r="G50" s="1">
        <f>A50*Plan1!$C$2/Plan1!$C$7/Plan1!$N$39</f>
        <v>1.6483516483516483</v>
      </c>
      <c r="H50" s="2">
        <f>Plan1!$C$20</f>
        <v>641.6999999999999</v>
      </c>
      <c r="I50">
        <f>Plan1!$C$21</f>
        <v>341</v>
      </c>
      <c r="J50">
        <f>Plan1!$C$22</f>
        <v>62</v>
      </c>
      <c r="K50" s="2">
        <f>Plan1!$C$23</f>
        <v>44.285714285714285</v>
      </c>
      <c r="L50">
        <f>7</f>
        <v>7</v>
      </c>
    </row>
    <row r="51" spans="1:12" ht="12.75">
      <c r="A51">
        <v>26.5</v>
      </c>
      <c r="B51" s="2">
        <f>Plan1!$C$7/A51</f>
        <v>68.43396226415095</v>
      </c>
      <c r="C51" s="1">
        <f>A51*Plan1!$C$2/Plan1!$C$7</f>
        <v>4.52991452991453</v>
      </c>
      <c r="D51" s="2">
        <f>Plan1!$N$38*B51</f>
        <v>136.8679245283019</v>
      </c>
      <c r="E51" s="1">
        <f>A51*Plan1!$C$2/Plan1!$C$7/Plan1!$N$38</f>
        <v>2.264957264957265</v>
      </c>
      <c r="F51" s="2">
        <f>B51*Plan1!$N$39</f>
        <v>191.61509433962266</v>
      </c>
      <c r="G51" s="1">
        <f>A51*Plan1!$C$2/Plan1!$C$7/Plan1!$N$39</f>
        <v>1.6178266178266179</v>
      </c>
      <c r="H51" s="2">
        <f>Plan1!$C$20</f>
        <v>641.6999999999999</v>
      </c>
      <c r="I51">
        <f>Plan1!$C$21</f>
        <v>341</v>
      </c>
      <c r="J51">
        <f>Plan1!$C$22</f>
        <v>62</v>
      </c>
      <c r="K51" s="2">
        <f>Plan1!$C$23</f>
        <v>44.285714285714285</v>
      </c>
      <c r="L51">
        <f>7</f>
        <v>7</v>
      </c>
    </row>
    <row r="52" spans="1:12" ht="12.75">
      <c r="A52">
        <v>26</v>
      </c>
      <c r="B52" s="2">
        <f>Plan1!$C$7/A52</f>
        <v>69.75</v>
      </c>
      <c r="C52" s="1">
        <f>A52*Plan1!$C$2/Plan1!$C$7</f>
        <v>4.444444444444445</v>
      </c>
      <c r="D52" s="2">
        <f>Plan1!$N$38*B52</f>
        <v>139.5</v>
      </c>
      <c r="E52" s="1">
        <f>A52*Plan1!$C$2/Plan1!$C$7/Plan1!$N$38</f>
        <v>2.2222222222222223</v>
      </c>
      <c r="F52" s="2">
        <f>B52*Plan1!$N$39</f>
        <v>195.29999999999998</v>
      </c>
      <c r="G52" s="1">
        <f>A52*Plan1!$C$2/Plan1!$C$7/Plan1!$N$39</f>
        <v>1.5873015873015874</v>
      </c>
      <c r="H52" s="2">
        <f>Plan1!$C$20</f>
        <v>641.6999999999999</v>
      </c>
      <c r="I52">
        <f>Plan1!$C$21</f>
        <v>341</v>
      </c>
      <c r="J52">
        <f>Plan1!$C$22</f>
        <v>62</v>
      </c>
      <c r="K52" s="2">
        <f>Plan1!$C$23</f>
        <v>44.285714285714285</v>
      </c>
      <c r="L52">
        <f>7</f>
        <v>7</v>
      </c>
    </row>
    <row r="53" spans="1:12" ht="12.75">
      <c r="A53">
        <v>25.5</v>
      </c>
      <c r="B53" s="2">
        <f>Plan1!$C$7/A53</f>
        <v>71.11764705882354</v>
      </c>
      <c r="C53" s="1">
        <f>A53*Plan1!$C$2/Plan1!$C$7</f>
        <v>4.358974358974359</v>
      </c>
      <c r="D53" s="2">
        <f>Plan1!$N$38*B53</f>
        <v>142.23529411764707</v>
      </c>
      <c r="E53" s="1">
        <f>A53*Plan1!$C$2/Plan1!$C$7/Plan1!$N$38</f>
        <v>2.1794871794871793</v>
      </c>
      <c r="F53" s="2">
        <f>B53*Plan1!$N$39</f>
        <v>199.12941176470588</v>
      </c>
      <c r="G53" s="1">
        <f>A53*Plan1!$C$2/Plan1!$C$7/Plan1!$N$39</f>
        <v>1.5567765567765568</v>
      </c>
      <c r="H53" s="2">
        <f>Plan1!$C$20</f>
        <v>641.6999999999999</v>
      </c>
      <c r="I53">
        <f>Plan1!$C$21</f>
        <v>341</v>
      </c>
      <c r="J53">
        <f>Plan1!$C$22</f>
        <v>62</v>
      </c>
      <c r="K53" s="2">
        <f>Plan1!$C$23</f>
        <v>44.285714285714285</v>
      </c>
      <c r="L53">
        <f>7</f>
        <v>7</v>
      </c>
    </row>
    <row r="54" spans="1:12" ht="12.75">
      <c r="A54">
        <v>25</v>
      </c>
      <c r="B54" s="2">
        <f>Plan1!$C$7/A54</f>
        <v>72.54</v>
      </c>
      <c r="C54" s="1">
        <f>A54*Plan1!$C$2/Plan1!$C$7</f>
        <v>4.273504273504273</v>
      </c>
      <c r="D54" s="2">
        <f>Plan1!$N$38*B54</f>
        <v>145.08</v>
      </c>
      <c r="E54" s="1">
        <f>A54*Plan1!$C$2/Plan1!$C$7/Plan1!$N$38</f>
        <v>2.1367521367521367</v>
      </c>
      <c r="F54" s="2">
        <f>B54*Plan1!$N$39</f>
        <v>203.112</v>
      </c>
      <c r="G54" s="1">
        <f>A54*Plan1!$C$2/Plan1!$C$7/Plan1!$N$39</f>
        <v>1.5262515262515264</v>
      </c>
      <c r="H54" s="2">
        <f>Plan1!$C$20</f>
        <v>641.6999999999999</v>
      </c>
      <c r="I54">
        <f>Plan1!$C$21</f>
        <v>341</v>
      </c>
      <c r="J54">
        <f>Plan1!$C$22</f>
        <v>62</v>
      </c>
      <c r="K54" s="2">
        <f>Plan1!$C$23</f>
        <v>44.285714285714285</v>
      </c>
      <c r="L54">
        <f>7</f>
        <v>7</v>
      </c>
    </row>
    <row r="55" spans="1:12" ht="12.75">
      <c r="A55">
        <v>24.5</v>
      </c>
      <c r="B55" s="2">
        <f>Plan1!$C$7/A55</f>
        <v>74.0204081632653</v>
      </c>
      <c r="C55" s="1">
        <f>A55*Plan1!$C$2/Plan1!$C$7</f>
        <v>4.188034188034188</v>
      </c>
      <c r="D55" s="2">
        <f>Plan1!$N$38*B55</f>
        <v>148.0408163265306</v>
      </c>
      <c r="E55" s="1">
        <f>A55*Plan1!$C$2/Plan1!$C$7/Plan1!$N$38</f>
        <v>2.094017094017094</v>
      </c>
      <c r="F55" s="2">
        <f>B55*Plan1!$N$39</f>
        <v>207.25714285714284</v>
      </c>
      <c r="G55" s="1">
        <f>A55*Plan1!$C$2/Plan1!$C$7/Plan1!$N$39</f>
        <v>1.495726495726496</v>
      </c>
      <c r="H55" s="2">
        <f>Plan1!$C$20</f>
        <v>641.6999999999999</v>
      </c>
      <c r="I55">
        <f>Plan1!$C$21</f>
        <v>341</v>
      </c>
      <c r="J55">
        <f>Plan1!$C$22</f>
        <v>62</v>
      </c>
      <c r="K55" s="2">
        <f>Plan1!$C$23</f>
        <v>44.285714285714285</v>
      </c>
      <c r="L55">
        <f>7</f>
        <v>7</v>
      </c>
    </row>
    <row r="56" spans="1:12" ht="12.75">
      <c r="A56">
        <v>24</v>
      </c>
      <c r="B56" s="2">
        <f>Plan1!$C$7/A56</f>
        <v>75.5625</v>
      </c>
      <c r="C56" s="1">
        <f>A56*Plan1!$C$2/Plan1!$C$7</f>
        <v>4.102564102564102</v>
      </c>
      <c r="D56" s="2">
        <f>Plan1!$N$38*B56</f>
        <v>151.125</v>
      </c>
      <c r="E56" s="1">
        <f>A56*Plan1!$C$2/Plan1!$C$7/Plan1!$N$38</f>
        <v>2.051282051282051</v>
      </c>
      <c r="F56" s="2">
        <f>B56*Plan1!$N$39</f>
        <v>211.575</v>
      </c>
      <c r="G56" s="1">
        <f>A56*Plan1!$C$2/Plan1!$C$7/Plan1!$N$39</f>
        <v>1.465201465201465</v>
      </c>
      <c r="H56" s="2">
        <f>Plan1!$C$20</f>
        <v>641.6999999999999</v>
      </c>
      <c r="I56">
        <f>Plan1!$C$21</f>
        <v>341</v>
      </c>
      <c r="J56">
        <f>Plan1!$C$22</f>
        <v>62</v>
      </c>
      <c r="K56" s="2">
        <f>Plan1!$C$23</f>
        <v>44.285714285714285</v>
      </c>
      <c r="L56">
        <f>7</f>
        <v>7</v>
      </c>
    </row>
    <row r="57" spans="1:12" ht="12.75">
      <c r="A57">
        <v>23.5</v>
      </c>
      <c r="B57" s="2">
        <f>Plan1!$C$7/A57</f>
        <v>77.17021276595744</v>
      </c>
      <c r="C57" s="1">
        <f>A57*Plan1!$C$2/Plan1!$C$7</f>
        <v>4.017094017094017</v>
      </c>
      <c r="D57" s="2">
        <f>Plan1!$N$38*B57</f>
        <v>154.3404255319149</v>
      </c>
      <c r="E57" s="1">
        <f>A57*Plan1!$C$2/Plan1!$C$7/Plan1!$N$38</f>
        <v>2.0085470085470085</v>
      </c>
      <c r="F57" s="2">
        <f>B57*Plan1!$N$39</f>
        <v>216.07659574468084</v>
      </c>
      <c r="G57" s="1">
        <f>A57*Plan1!$C$2/Plan1!$C$7/Plan1!$N$39</f>
        <v>1.4346764346764347</v>
      </c>
      <c r="H57" s="2">
        <f>Plan1!$C$20</f>
        <v>641.6999999999999</v>
      </c>
      <c r="I57">
        <f>Plan1!$C$21</f>
        <v>341</v>
      </c>
      <c r="J57">
        <f>Plan1!$C$22</f>
        <v>62</v>
      </c>
      <c r="K57" s="2">
        <f>Plan1!$C$23</f>
        <v>44.285714285714285</v>
      </c>
      <c r="L57">
        <f>7</f>
        <v>7</v>
      </c>
    </row>
    <row r="58" spans="1:12" ht="12.75">
      <c r="A58">
        <v>23</v>
      </c>
      <c r="B58" s="2">
        <f>Plan1!$C$7/A58</f>
        <v>78.84782608695652</v>
      </c>
      <c r="C58" s="1">
        <f>A58*Plan1!$C$2/Plan1!$C$7</f>
        <v>3.9316239316239314</v>
      </c>
      <c r="D58" s="2">
        <f>Plan1!$N$38*B58</f>
        <v>157.69565217391303</v>
      </c>
      <c r="E58" s="1">
        <f>A58*Plan1!$C$2/Plan1!$C$7/Plan1!$N$38</f>
        <v>1.9658119658119657</v>
      </c>
      <c r="F58" s="2">
        <f>B58*Plan1!$N$39</f>
        <v>220.77391304347825</v>
      </c>
      <c r="G58" s="1">
        <f>A58*Plan1!$C$2/Plan1!$C$7/Plan1!$N$39</f>
        <v>1.4041514041514043</v>
      </c>
      <c r="H58" s="2">
        <f>Plan1!$C$20</f>
        <v>641.6999999999999</v>
      </c>
      <c r="I58">
        <f>Plan1!$C$21</f>
        <v>341</v>
      </c>
      <c r="J58">
        <f>Plan1!$C$22</f>
        <v>62</v>
      </c>
      <c r="K58" s="2">
        <f>Plan1!$C$23</f>
        <v>44.285714285714285</v>
      </c>
      <c r="L58">
        <f>7</f>
        <v>7</v>
      </c>
    </row>
    <row r="59" spans="1:12" ht="12.75">
      <c r="A59">
        <v>22.5</v>
      </c>
      <c r="B59" s="2">
        <f>Plan1!$C$7/A59</f>
        <v>80.6</v>
      </c>
      <c r="C59" s="1">
        <f>A59*Plan1!$C$2/Plan1!$C$7</f>
        <v>3.8461538461538463</v>
      </c>
      <c r="D59" s="2">
        <f>Plan1!$N$38*B59</f>
        <v>161.2</v>
      </c>
      <c r="E59" s="1">
        <f>A59*Plan1!$C$2/Plan1!$C$7/Plan1!$N$38</f>
        <v>1.9230769230769231</v>
      </c>
      <c r="F59" s="2">
        <f>B59*Plan1!$N$39</f>
        <v>225.67999999999998</v>
      </c>
      <c r="G59" s="1">
        <f>A59*Plan1!$C$2/Plan1!$C$7/Plan1!$N$39</f>
        <v>1.3736263736263739</v>
      </c>
      <c r="H59" s="2">
        <f>Plan1!$C$20</f>
        <v>641.6999999999999</v>
      </c>
      <c r="I59">
        <f>Plan1!$C$21</f>
        <v>341</v>
      </c>
      <c r="J59">
        <f>Plan1!$C$22</f>
        <v>62</v>
      </c>
      <c r="K59" s="2">
        <f>Plan1!$C$23</f>
        <v>44.285714285714285</v>
      </c>
      <c r="L59">
        <f>7</f>
        <v>7</v>
      </c>
    </row>
    <row r="60" spans="1:12" ht="12.75">
      <c r="A60">
        <v>22</v>
      </c>
      <c r="B60" s="2">
        <f>Plan1!$C$7/A60</f>
        <v>82.43181818181819</v>
      </c>
      <c r="C60" s="1">
        <f>A60*Plan1!$C$2/Plan1!$C$7</f>
        <v>3.7606837606837606</v>
      </c>
      <c r="D60" s="2">
        <f>Plan1!$N$38*B60</f>
        <v>164.86363636363637</v>
      </c>
      <c r="E60" s="1">
        <f>A60*Plan1!$C$2/Plan1!$C$7/Plan1!$N$38</f>
        <v>1.8803418803418803</v>
      </c>
      <c r="F60" s="2">
        <f>B60*Plan1!$N$39</f>
        <v>230.8090909090909</v>
      </c>
      <c r="G60" s="1">
        <f>A60*Plan1!$C$2/Plan1!$C$7/Plan1!$N$39</f>
        <v>1.3431013431013432</v>
      </c>
      <c r="H60" s="2">
        <f>Plan1!$C$20</f>
        <v>641.6999999999999</v>
      </c>
      <c r="I60">
        <f>Plan1!$C$21</f>
        <v>341</v>
      </c>
      <c r="J60">
        <f>Plan1!$C$22</f>
        <v>62</v>
      </c>
      <c r="K60" s="2">
        <f>Plan1!$C$23</f>
        <v>44.285714285714285</v>
      </c>
      <c r="L60">
        <f>7</f>
        <v>7</v>
      </c>
    </row>
    <row r="61" spans="1:12" ht="12.75">
      <c r="A61">
        <v>21.5</v>
      </c>
      <c r="B61" s="2">
        <f>Plan1!$C$7/A61</f>
        <v>84.34883720930233</v>
      </c>
      <c r="C61" s="1">
        <f>A61*Plan1!$C$2/Plan1!$C$7</f>
        <v>3.675213675213675</v>
      </c>
      <c r="D61" s="2">
        <f>Plan1!$N$38*B61</f>
        <v>168.69767441860466</v>
      </c>
      <c r="E61" s="1">
        <f>A61*Plan1!$C$2/Plan1!$C$7/Plan1!$N$38</f>
        <v>1.8376068376068375</v>
      </c>
      <c r="F61" s="2">
        <f>B61*Plan1!$N$39</f>
        <v>236.1767441860465</v>
      </c>
      <c r="G61" s="1">
        <f>A61*Plan1!$C$2/Plan1!$C$7/Plan1!$N$39</f>
        <v>1.3125763125763126</v>
      </c>
      <c r="H61" s="2">
        <f>Plan1!$C$20</f>
        <v>641.6999999999999</v>
      </c>
      <c r="I61">
        <f>Plan1!$C$21</f>
        <v>341</v>
      </c>
      <c r="J61">
        <f>Plan1!$C$22</f>
        <v>62</v>
      </c>
      <c r="K61" s="2">
        <f>Plan1!$C$23</f>
        <v>44.285714285714285</v>
      </c>
      <c r="L61">
        <f>7</f>
        <v>7</v>
      </c>
    </row>
    <row r="62" spans="1:12" ht="12.75">
      <c r="A62">
        <v>21</v>
      </c>
      <c r="B62" s="2">
        <f>Plan1!$C$7/A62</f>
        <v>86.35714285714286</v>
      </c>
      <c r="C62" s="1">
        <f>A62*Plan1!$C$2/Plan1!$C$7</f>
        <v>3.58974358974359</v>
      </c>
      <c r="D62" s="2">
        <f>Plan1!$N$38*B62</f>
        <v>172.71428571428572</v>
      </c>
      <c r="E62" s="1">
        <f>A62*Plan1!$C$2/Plan1!$C$7/Plan1!$N$38</f>
        <v>1.794871794871795</v>
      </c>
      <c r="F62" s="2">
        <f>B62*Plan1!$N$39</f>
        <v>241.79999999999998</v>
      </c>
      <c r="G62" s="1">
        <f>A62*Plan1!$C$2/Plan1!$C$7/Plan1!$N$39</f>
        <v>1.2820512820512822</v>
      </c>
      <c r="H62" s="2">
        <f>Plan1!$C$20</f>
        <v>641.6999999999999</v>
      </c>
      <c r="I62">
        <f>Plan1!$C$21</f>
        <v>341</v>
      </c>
      <c r="J62">
        <f>Plan1!$C$22</f>
        <v>62</v>
      </c>
      <c r="K62" s="2">
        <f>Plan1!$C$23</f>
        <v>44.285714285714285</v>
      </c>
      <c r="L62">
        <f>7</f>
        <v>7</v>
      </c>
    </row>
    <row r="63" spans="1:12" ht="12.75">
      <c r="A63">
        <v>20.5</v>
      </c>
      <c r="B63" s="2">
        <f>Plan1!$C$7/A63</f>
        <v>88.46341463414635</v>
      </c>
      <c r="C63" s="1">
        <f>A63*Plan1!$C$2/Plan1!$C$7</f>
        <v>3.5042735042735043</v>
      </c>
      <c r="D63" s="2">
        <f>Plan1!$N$38*B63</f>
        <v>176.9268292682927</v>
      </c>
      <c r="E63" s="1">
        <f>A63*Plan1!$C$2/Plan1!$C$7/Plan1!$N$38</f>
        <v>1.7521367521367521</v>
      </c>
      <c r="F63" s="2">
        <f>B63*Plan1!$N$39</f>
        <v>247.69756097560975</v>
      </c>
      <c r="G63" s="1">
        <f>A63*Plan1!$C$2/Plan1!$C$7/Plan1!$N$39</f>
        <v>1.2515262515262515</v>
      </c>
      <c r="H63" s="2">
        <f>Plan1!$C$20</f>
        <v>641.6999999999999</v>
      </c>
      <c r="I63">
        <f>Plan1!$C$21</f>
        <v>341</v>
      </c>
      <c r="J63">
        <f>Plan1!$C$22</f>
        <v>62</v>
      </c>
      <c r="K63" s="2">
        <f>Plan1!$C$23</f>
        <v>44.285714285714285</v>
      </c>
      <c r="L63">
        <f>7</f>
        <v>7</v>
      </c>
    </row>
    <row r="64" spans="1:12" ht="12.75">
      <c r="A64">
        <v>20</v>
      </c>
      <c r="B64" s="2">
        <f>Plan1!$C$7/A64</f>
        <v>90.675</v>
      </c>
      <c r="C64" s="1">
        <f>A64*Plan1!$C$2/Plan1!$C$7</f>
        <v>3.4188034188034186</v>
      </c>
      <c r="D64" s="2">
        <f>Plan1!$N$38*B64</f>
        <v>181.35</v>
      </c>
      <c r="E64" s="1">
        <f>A64*Plan1!$C$2/Plan1!$C$7/Plan1!$N$38</f>
        <v>1.7094017094017093</v>
      </c>
      <c r="F64" s="2">
        <f>B64*Plan1!$N$39</f>
        <v>253.89</v>
      </c>
      <c r="G64" s="1">
        <f>A64*Plan1!$C$2/Plan1!$C$7/Plan1!$N$39</f>
        <v>1.221001221001221</v>
      </c>
      <c r="H64" s="2">
        <f>Plan1!$C$20</f>
        <v>641.6999999999999</v>
      </c>
      <c r="I64">
        <f>Plan1!$C$21</f>
        <v>341</v>
      </c>
      <c r="J64">
        <f>Plan1!$C$22</f>
        <v>62</v>
      </c>
      <c r="K64" s="2">
        <f>Plan1!$C$23</f>
        <v>44.285714285714285</v>
      </c>
      <c r="L64">
        <f>7</f>
        <v>7</v>
      </c>
    </row>
    <row r="65" spans="1:12" ht="12.75">
      <c r="A65">
        <v>19.5</v>
      </c>
      <c r="B65" s="2">
        <f>Plan1!$C$7/A65</f>
        <v>93</v>
      </c>
      <c r="C65" s="1">
        <f>A65*Plan1!$C$2/Plan1!$C$7</f>
        <v>3.3333333333333335</v>
      </c>
      <c r="D65" s="2">
        <f>Plan1!$N$38*B65</f>
        <v>186</v>
      </c>
      <c r="E65" s="1">
        <f>A65*Plan1!$C$2/Plan1!$C$7/Plan1!$N$38</f>
        <v>1.6666666666666667</v>
      </c>
      <c r="F65" s="2">
        <f>B65*Plan1!$N$39</f>
        <v>260.4</v>
      </c>
      <c r="G65" s="1">
        <f>A65*Plan1!$C$2/Plan1!$C$7/Plan1!$N$39</f>
        <v>1.1904761904761907</v>
      </c>
      <c r="H65" s="2">
        <f>Plan1!$C$20</f>
        <v>641.6999999999999</v>
      </c>
      <c r="I65">
        <f>Plan1!$C$21</f>
        <v>341</v>
      </c>
      <c r="J65">
        <f>Plan1!$C$22</f>
        <v>62</v>
      </c>
      <c r="K65" s="2">
        <f>Plan1!$C$23</f>
        <v>44.285714285714285</v>
      </c>
      <c r="L65">
        <f>7</f>
        <v>7</v>
      </c>
    </row>
    <row r="66" spans="1:12" ht="12.75">
      <c r="A66">
        <v>19</v>
      </c>
      <c r="B66" s="2">
        <f>Plan1!$C$7/A66</f>
        <v>95.44736842105263</v>
      </c>
      <c r="C66" s="1">
        <f>A66*Plan1!$C$2/Plan1!$C$7</f>
        <v>3.247863247863248</v>
      </c>
      <c r="D66" s="2">
        <f>Plan1!$N$38*B66</f>
        <v>190.89473684210526</v>
      </c>
      <c r="E66" s="1">
        <f>A66*Plan1!$C$2/Plan1!$C$7/Plan1!$N$38</f>
        <v>1.623931623931624</v>
      </c>
      <c r="F66" s="2">
        <f>B66*Plan1!$N$39</f>
        <v>267.25263157894733</v>
      </c>
      <c r="G66" s="1">
        <f>A66*Plan1!$C$2/Plan1!$C$7/Plan1!$N$39</f>
        <v>1.15995115995116</v>
      </c>
      <c r="H66" s="2">
        <f>Plan1!$C$20</f>
        <v>641.6999999999999</v>
      </c>
      <c r="I66">
        <f>Plan1!$C$21</f>
        <v>341</v>
      </c>
      <c r="J66">
        <f>Plan1!$C$22</f>
        <v>62</v>
      </c>
      <c r="K66" s="2">
        <f>Plan1!$C$23</f>
        <v>44.285714285714285</v>
      </c>
      <c r="L66">
        <f>7</f>
        <v>7</v>
      </c>
    </row>
    <row r="67" spans="1:12" ht="12.75">
      <c r="A67">
        <v>18.5</v>
      </c>
      <c r="B67" s="2">
        <f>Plan1!$C$7/A67</f>
        <v>98.02702702702703</v>
      </c>
      <c r="C67" s="1">
        <f>A67*Plan1!$C$2/Plan1!$C$7</f>
        <v>3.1623931623931623</v>
      </c>
      <c r="D67" s="2">
        <f>Plan1!$N$38*B67</f>
        <v>196.05405405405406</v>
      </c>
      <c r="E67" s="1">
        <f>A67*Plan1!$C$2/Plan1!$C$7/Plan1!$N$38</f>
        <v>1.5811965811965811</v>
      </c>
      <c r="F67" s="2">
        <f>B67*Plan1!$N$39</f>
        <v>274.4756756756757</v>
      </c>
      <c r="G67" s="1">
        <f>A67*Plan1!$C$2/Plan1!$C$7/Plan1!$N$39</f>
        <v>1.1294261294261294</v>
      </c>
      <c r="H67" s="2">
        <f>Plan1!$C$20</f>
        <v>641.6999999999999</v>
      </c>
      <c r="I67">
        <f>Plan1!$C$21</f>
        <v>341</v>
      </c>
      <c r="J67">
        <f>Plan1!$C$22</f>
        <v>62</v>
      </c>
      <c r="K67" s="2">
        <f>Plan1!$C$23</f>
        <v>44.285714285714285</v>
      </c>
      <c r="L67">
        <f>7</f>
        <v>7</v>
      </c>
    </row>
    <row r="68" spans="1:12" ht="12.75">
      <c r="A68">
        <v>18</v>
      </c>
      <c r="B68" s="2">
        <f>Plan1!$C$7/A68</f>
        <v>100.75</v>
      </c>
      <c r="C68" s="1">
        <f>A68*Plan1!$C$2/Plan1!$C$7</f>
        <v>3.076923076923077</v>
      </c>
      <c r="D68" s="2">
        <f>Plan1!$N$38*B68</f>
        <v>201.5</v>
      </c>
      <c r="E68" s="1">
        <f>A68*Plan1!$C$2/Plan1!$C$7/Plan1!$N$38</f>
        <v>1.5384615384615385</v>
      </c>
      <c r="F68" s="2">
        <f>B68*Plan1!$N$39</f>
        <v>282.09999999999997</v>
      </c>
      <c r="G68" s="1">
        <f>A68*Plan1!$C$2/Plan1!$C$7/Plan1!$N$39</f>
        <v>1.098901098901099</v>
      </c>
      <c r="H68" s="2">
        <f>Plan1!$C$20</f>
        <v>641.6999999999999</v>
      </c>
      <c r="I68">
        <f>Plan1!$C$21</f>
        <v>341</v>
      </c>
      <c r="J68">
        <f>Plan1!$C$22</f>
        <v>62</v>
      </c>
      <c r="K68" s="2">
        <f>Plan1!$C$23</f>
        <v>44.285714285714285</v>
      </c>
      <c r="L68">
        <f>7</f>
        <v>7</v>
      </c>
    </row>
    <row r="69" spans="1:12" ht="12.75">
      <c r="A69">
        <v>17.5</v>
      </c>
      <c r="B69" s="2">
        <f>Plan1!$C$7/A69</f>
        <v>103.62857142857143</v>
      </c>
      <c r="C69" s="1">
        <f>A69*Plan1!$C$2/Plan1!$C$7</f>
        <v>2.9914529914529915</v>
      </c>
      <c r="D69" s="2">
        <f>Plan1!$N$38*B69</f>
        <v>207.25714285714287</v>
      </c>
      <c r="E69" s="1">
        <f>A69*Plan1!$C$2/Plan1!$C$7/Plan1!$N$38</f>
        <v>1.4957264957264957</v>
      </c>
      <c r="F69" s="2">
        <f>B69*Plan1!$N$39</f>
        <v>290.15999999999997</v>
      </c>
      <c r="G69" s="1">
        <f>A69*Plan1!$C$2/Plan1!$C$7/Plan1!$N$39</f>
        <v>1.0683760683760684</v>
      </c>
      <c r="H69" s="2">
        <f>Plan1!$C$20</f>
        <v>641.6999999999999</v>
      </c>
      <c r="I69">
        <f>Plan1!$C$21</f>
        <v>341</v>
      </c>
      <c r="J69">
        <f>Plan1!$C$22</f>
        <v>62</v>
      </c>
      <c r="K69" s="2">
        <f>Plan1!$C$23</f>
        <v>44.285714285714285</v>
      </c>
      <c r="L69">
        <f>7</f>
        <v>7</v>
      </c>
    </row>
    <row r="70" spans="1:12" ht="12.75">
      <c r="A70">
        <v>17</v>
      </c>
      <c r="B70" s="2">
        <f>Plan1!$C$7/A70</f>
        <v>106.67647058823529</v>
      </c>
      <c r="C70" s="1">
        <f>A70*Plan1!$C$2/Plan1!$C$7</f>
        <v>2.905982905982906</v>
      </c>
      <c r="D70" s="2">
        <f>Plan1!$N$38*B70</f>
        <v>213.35294117647058</v>
      </c>
      <c r="E70" s="1">
        <f>A70*Plan1!$C$2/Plan1!$C$7/Plan1!$N$38</f>
        <v>1.452991452991453</v>
      </c>
      <c r="F70" s="2">
        <f>B70*Plan1!$N$39</f>
        <v>298.6941176470588</v>
      </c>
      <c r="G70" s="1">
        <f>A70*Plan1!$C$2/Plan1!$C$7/Plan1!$N$39</f>
        <v>1.037851037851038</v>
      </c>
      <c r="H70" s="2">
        <f>Plan1!$C$20</f>
        <v>641.6999999999999</v>
      </c>
      <c r="I70">
        <f>Plan1!$C$21</f>
        <v>341</v>
      </c>
      <c r="J70">
        <f>Plan1!$C$22</f>
        <v>62</v>
      </c>
      <c r="K70" s="2">
        <f>Plan1!$C$23</f>
        <v>44.285714285714285</v>
      </c>
      <c r="L70">
        <f>7</f>
        <v>7</v>
      </c>
    </row>
    <row r="71" spans="1:12" ht="12.75">
      <c r="A71">
        <v>16.5</v>
      </c>
      <c r="B71" s="2">
        <f>Plan1!$C$7/A71</f>
        <v>109.9090909090909</v>
      </c>
      <c r="C71" s="1">
        <f>A71*Plan1!$C$2/Plan1!$C$7</f>
        <v>2.8205128205128207</v>
      </c>
      <c r="D71" s="2">
        <f>Plan1!$N$38*B71</f>
        <v>219.8181818181818</v>
      </c>
      <c r="E71" s="1">
        <f>A71*Plan1!$C$2/Plan1!$C$7/Plan1!$N$38</f>
        <v>1.4102564102564104</v>
      </c>
      <c r="F71" s="2">
        <f>B71*Plan1!$N$39</f>
        <v>307.7454545454545</v>
      </c>
      <c r="G71" s="1">
        <f>A71*Plan1!$C$2/Plan1!$C$7/Plan1!$N$39</f>
        <v>1.0073260073260075</v>
      </c>
      <c r="H71" s="2">
        <f>Plan1!$C$20</f>
        <v>641.6999999999999</v>
      </c>
      <c r="I71">
        <f>Plan1!$C$21</f>
        <v>341</v>
      </c>
      <c r="J71">
        <f>Plan1!$C$22</f>
        <v>62</v>
      </c>
      <c r="K71" s="2">
        <f>Plan1!$C$23</f>
        <v>44.285714285714285</v>
      </c>
      <c r="L71">
        <f>7</f>
        <v>7</v>
      </c>
    </row>
    <row r="72" spans="1:12" ht="12.75">
      <c r="A72">
        <v>16</v>
      </c>
      <c r="B72" s="2">
        <f>Plan1!$C$7/A72</f>
        <v>113.34375</v>
      </c>
      <c r="C72" s="1">
        <f>A72*Plan1!$C$2/Plan1!$C$7</f>
        <v>2.735042735042735</v>
      </c>
      <c r="D72" s="2">
        <f>Plan1!$N$38*B72</f>
        <v>226.6875</v>
      </c>
      <c r="E72" s="1">
        <f>A72*Plan1!$C$2/Plan1!$C$7/Plan1!$N$38</f>
        <v>1.3675213675213675</v>
      </c>
      <c r="F72" s="2">
        <f>B72*Plan1!$N$39</f>
        <v>317.36249999999995</v>
      </c>
      <c r="G72" s="1">
        <f>A72*Plan1!$C$2/Plan1!$C$7/Plan1!$N$39</f>
        <v>0.9768009768009769</v>
      </c>
      <c r="H72" s="2">
        <f>Plan1!$C$20</f>
        <v>641.6999999999999</v>
      </c>
      <c r="I72">
        <f>Plan1!$C$21</f>
        <v>341</v>
      </c>
      <c r="J72">
        <f>Plan1!$C$22</f>
        <v>62</v>
      </c>
      <c r="K72" s="2">
        <f>Plan1!$C$23</f>
        <v>44.285714285714285</v>
      </c>
      <c r="L72">
        <f>7</f>
        <v>7</v>
      </c>
    </row>
    <row r="73" spans="1:12" ht="12.75">
      <c r="A73">
        <v>15.5</v>
      </c>
      <c r="B73" s="2">
        <f>Plan1!$C$7/A73</f>
        <v>117</v>
      </c>
      <c r="C73" s="1">
        <f>A73*Plan1!$C$2/Plan1!$C$7</f>
        <v>2.6495726495726495</v>
      </c>
      <c r="D73" s="2">
        <f>Plan1!$N$38*B73</f>
        <v>234</v>
      </c>
      <c r="E73" s="1">
        <f>A73*Plan1!$C$2/Plan1!$C$7/Plan1!$N$38</f>
        <v>1.3247863247863247</v>
      </c>
      <c r="F73" s="2">
        <f>B73*Plan1!$N$39</f>
        <v>327.59999999999997</v>
      </c>
      <c r="G73" s="1">
        <f>A73*Plan1!$C$2/Plan1!$C$7/Plan1!$N$39</f>
        <v>0.9462759462759464</v>
      </c>
      <c r="H73" s="2">
        <f>Plan1!$C$20</f>
        <v>641.6999999999999</v>
      </c>
      <c r="I73">
        <f>Plan1!$C$21</f>
        <v>341</v>
      </c>
      <c r="J73">
        <f>Plan1!$C$22</f>
        <v>62</v>
      </c>
      <c r="K73" s="2">
        <f>Plan1!$C$23</f>
        <v>44.285714285714285</v>
      </c>
      <c r="L73">
        <f>7</f>
        <v>7</v>
      </c>
    </row>
    <row r="74" spans="1:12" ht="12.75">
      <c r="A74">
        <v>15</v>
      </c>
      <c r="B74" s="2">
        <f>Plan1!$C$7/A74</f>
        <v>120.9</v>
      </c>
      <c r="C74" s="1">
        <f>A74*Plan1!$C$2/Plan1!$C$7</f>
        <v>2.5641025641025643</v>
      </c>
      <c r="D74" s="2">
        <f>Plan1!$N$38*B74</f>
        <v>241.8</v>
      </c>
      <c r="E74" s="1">
        <f>A74*Plan1!$C$2/Plan1!$C$7/Plan1!$N$38</f>
        <v>1.2820512820512822</v>
      </c>
      <c r="F74" s="2">
        <f>B74*Plan1!$N$39</f>
        <v>338.52</v>
      </c>
      <c r="G74" s="1">
        <f>A74*Plan1!$C$2/Plan1!$C$7/Plan1!$N$39</f>
        <v>0.9157509157509159</v>
      </c>
      <c r="H74" s="2">
        <f>Plan1!$C$20</f>
        <v>641.6999999999999</v>
      </c>
      <c r="I74">
        <f>Plan1!$C$21</f>
        <v>341</v>
      </c>
      <c r="J74">
        <f>Plan1!$C$22</f>
        <v>62</v>
      </c>
      <c r="K74" s="2">
        <f>Plan1!$C$23</f>
        <v>44.285714285714285</v>
      </c>
      <c r="L74">
        <f>7</f>
        <v>7</v>
      </c>
    </row>
    <row r="75" spans="1:12" ht="12.75">
      <c r="A75">
        <v>14.5</v>
      </c>
      <c r="B75" s="2">
        <f>Plan1!$C$7/A75</f>
        <v>125.06896551724138</v>
      </c>
      <c r="C75" s="1">
        <f>A75*Plan1!$C$2/Plan1!$C$7</f>
        <v>2.4786324786324787</v>
      </c>
      <c r="D75" s="2">
        <f>Plan1!$N$38*B75</f>
        <v>250.13793103448276</v>
      </c>
      <c r="E75" s="1">
        <f>A75*Plan1!$C$2/Plan1!$C$7/Plan1!$N$38</f>
        <v>1.2393162393162394</v>
      </c>
      <c r="F75" s="2">
        <f>B75*Plan1!$N$39</f>
        <v>350.19310344827585</v>
      </c>
      <c r="G75" s="1">
        <f>A75*Plan1!$C$2/Plan1!$C$7/Plan1!$N$39</f>
        <v>0.8852258852258853</v>
      </c>
      <c r="H75" s="2">
        <f>Plan1!$C$20</f>
        <v>641.6999999999999</v>
      </c>
      <c r="I75">
        <f>Plan1!$C$21</f>
        <v>341</v>
      </c>
      <c r="J75">
        <f>Plan1!$C$22</f>
        <v>62</v>
      </c>
      <c r="K75" s="2">
        <f>Plan1!$C$23</f>
        <v>44.285714285714285</v>
      </c>
      <c r="L75">
        <f>7</f>
        <v>7</v>
      </c>
    </row>
    <row r="76" spans="1:12" ht="12.75">
      <c r="A76">
        <v>14</v>
      </c>
      <c r="B76" s="2">
        <f>Plan1!$C$7/A76</f>
        <v>129.53571428571428</v>
      </c>
      <c r="C76" s="1">
        <f>A76*Plan1!$C$2/Plan1!$C$7</f>
        <v>2.393162393162393</v>
      </c>
      <c r="D76" s="2">
        <f>Plan1!$N$38*B76</f>
        <v>259.07142857142856</v>
      </c>
      <c r="E76" s="1">
        <f>A76*Plan1!$C$2/Plan1!$C$7/Plan1!$N$38</f>
        <v>1.1965811965811965</v>
      </c>
      <c r="F76" s="2">
        <f>B76*Plan1!$N$39</f>
        <v>362.69999999999993</v>
      </c>
      <c r="G76" s="1">
        <f>A76*Plan1!$C$2/Plan1!$C$7/Plan1!$N$39</f>
        <v>0.8547008547008548</v>
      </c>
      <c r="H76" s="2">
        <f>Plan1!$C$20</f>
        <v>641.6999999999999</v>
      </c>
      <c r="I76">
        <f>Plan1!$C$21</f>
        <v>341</v>
      </c>
      <c r="J76">
        <f>Plan1!$C$22</f>
        <v>62</v>
      </c>
      <c r="K76" s="2">
        <f>Plan1!$C$23</f>
        <v>44.285714285714285</v>
      </c>
      <c r="L76">
        <f>7</f>
        <v>7</v>
      </c>
    </row>
    <row r="77" spans="1:12" ht="12.75">
      <c r="A77">
        <v>13.5</v>
      </c>
      <c r="B77" s="2">
        <f>Plan1!$C$7/A77</f>
        <v>134.33333333333334</v>
      </c>
      <c r="C77" s="1">
        <f>A77*Plan1!$C$2/Plan1!$C$7</f>
        <v>2.3076923076923075</v>
      </c>
      <c r="D77" s="2">
        <f>Plan1!$N$38*B77</f>
        <v>268.6666666666667</v>
      </c>
      <c r="E77" s="1">
        <f>A77*Plan1!$C$2/Plan1!$C$7/Plan1!$N$38</f>
        <v>1.1538461538461537</v>
      </c>
      <c r="F77" s="2">
        <f>B77*Plan1!$N$39</f>
        <v>376.1333333333333</v>
      </c>
      <c r="G77" s="1">
        <f>A77*Plan1!$C$2/Plan1!$C$7/Plan1!$N$39</f>
        <v>0.8241758241758241</v>
      </c>
      <c r="H77" s="2">
        <f>Plan1!$C$20</f>
        <v>641.6999999999999</v>
      </c>
      <c r="I77">
        <f>Plan1!$C$21</f>
        <v>341</v>
      </c>
      <c r="J77">
        <f>Plan1!$C$22</f>
        <v>62</v>
      </c>
      <c r="K77" s="2">
        <f>Plan1!$C$23</f>
        <v>44.285714285714285</v>
      </c>
      <c r="L77">
        <f>7</f>
        <v>7</v>
      </c>
    </row>
    <row r="78" spans="1:12" ht="12.75">
      <c r="A78">
        <v>13</v>
      </c>
      <c r="B78" s="2">
        <f>Plan1!$C$7/A78</f>
        <v>139.5</v>
      </c>
      <c r="C78" s="1">
        <f>A78*Plan1!$C$2/Plan1!$C$7</f>
        <v>2.2222222222222223</v>
      </c>
      <c r="D78" s="2">
        <f>Plan1!$N$38*B78</f>
        <v>279</v>
      </c>
      <c r="E78" s="1">
        <f>A78*Plan1!$C$2/Plan1!$C$7/Plan1!$N$38</f>
        <v>1.1111111111111112</v>
      </c>
      <c r="F78" s="2">
        <f>B78*Plan1!$N$39</f>
        <v>390.59999999999997</v>
      </c>
      <c r="G78" s="1">
        <f>A78*Plan1!$C$2/Plan1!$C$7/Plan1!$N$39</f>
        <v>0.7936507936507937</v>
      </c>
      <c r="H78" s="2">
        <f>Plan1!$C$20</f>
        <v>641.6999999999999</v>
      </c>
      <c r="I78">
        <f>Plan1!$C$21</f>
        <v>341</v>
      </c>
      <c r="J78">
        <f>Plan1!$C$22</f>
        <v>62</v>
      </c>
      <c r="K78" s="2">
        <f>Plan1!$C$23</f>
        <v>44.285714285714285</v>
      </c>
      <c r="L78">
        <f>7</f>
        <v>7</v>
      </c>
    </row>
    <row r="79" spans="1:12" ht="12.75">
      <c r="A79">
        <v>12.5</v>
      </c>
      <c r="B79" s="2">
        <f>Plan1!$C$7/A79</f>
        <v>145.08</v>
      </c>
      <c r="C79" s="1">
        <f>A79*Plan1!$C$2/Plan1!$C$7</f>
        <v>2.1367521367521367</v>
      </c>
      <c r="D79" s="2">
        <f>Plan1!$N$38*B79</f>
        <v>290.16</v>
      </c>
      <c r="E79" s="1">
        <f>A79*Plan1!$C$2/Plan1!$C$7/Plan1!$N$38</f>
        <v>1.0683760683760684</v>
      </c>
      <c r="F79" s="2">
        <f>B79*Plan1!$N$39</f>
        <v>406.224</v>
      </c>
      <c r="G79" s="1">
        <f>A79*Plan1!$C$2/Plan1!$C$7/Plan1!$N$39</f>
        <v>0.7631257631257632</v>
      </c>
      <c r="H79" s="2">
        <f>Plan1!$C$20</f>
        <v>641.6999999999999</v>
      </c>
      <c r="I79">
        <f>Plan1!$C$21</f>
        <v>341</v>
      </c>
      <c r="J79">
        <f>Plan1!$C$22</f>
        <v>62</v>
      </c>
      <c r="K79" s="2">
        <f>Plan1!$C$23</f>
        <v>44.285714285714285</v>
      </c>
      <c r="L79">
        <f>7</f>
        <v>7</v>
      </c>
    </row>
    <row r="80" spans="1:12" ht="12.75">
      <c r="A80">
        <v>12</v>
      </c>
      <c r="B80" s="2">
        <f>Plan1!$C$7/A80</f>
        <v>151.125</v>
      </c>
      <c r="C80" s="1">
        <f>A80*Plan1!$C$2/Plan1!$C$7</f>
        <v>2.051282051282051</v>
      </c>
      <c r="D80" s="2">
        <f>Plan1!$N$38*B80</f>
        <v>302.25</v>
      </c>
      <c r="E80" s="1">
        <f>A80*Plan1!$C$2/Plan1!$C$7/Plan1!$N$38</f>
        <v>1.0256410256410255</v>
      </c>
      <c r="F80" s="2">
        <f>B80*Plan1!$N$39</f>
        <v>423.15</v>
      </c>
      <c r="G80" s="1">
        <f>A80*Plan1!$C$2/Plan1!$C$7/Plan1!$N$39</f>
        <v>0.7326007326007326</v>
      </c>
      <c r="H80" s="2">
        <f>Plan1!$C$20</f>
        <v>641.6999999999999</v>
      </c>
      <c r="I80">
        <f>Plan1!$C$21</f>
        <v>341</v>
      </c>
      <c r="J80">
        <f>Plan1!$C$22</f>
        <v>62</v>
      </c>
      <c r="K80" s="2">
        <f>Plan1!$C$23</f>
        <v>44.285714285714285</v>
      </c>
      <c r="L80">
        <f>7</f>
        <v>7</v>
      </c>
    </row>
    <row r="81" spans="1:12" ht="12.75">
      <c r="A81">
        <v>11.5</v>
      </c>
      <c r="B81" s="2">
        <f>Plan1!$C$7/A81</f>
        <v>157.69565217391303</v>
      </c>
      <c r="C81" s="1">
        <f>A81*Plan1!$C$2/Plan1!$C$7</f>
        <v>1.9658119658119657</v>
      </c>
      <c r="D81" s="2">
        <f>Plan1!$N$38*B81</f>
        <v>315.39130434782606</v>
      </c>
      <c r="E81" s="1">
        <f>A81*Plan1!$C$2/Plan1!$C$7/Plan1!$N$38</f>
        <v>0.9829059829059829</v>
      </c>
      <c r="F81" s="2">
        <f>B81*Plan1!$N$39</f>
        <v>441.5478260869565</v>
      </c>
      <c r="G81" s="1">
        <f>A81*Plan1!$C$2/Plan1!$C$7/Plan1!$N$39</f>
        <v>0.7020757020757021</v>
      </c>
      <c r="H81" s="2">
        <f>Plan1!$C$20</f>
        <v>641.6999999999999</v>
      </c>
      <c r="I81">
        <f>Plan1!$C$21</f>
        <v>341</v>
      </c>
      <c r="J81">
        <f>Plan1!$C$22</f>
        <v>62</v>
      </c>
      <c r="K81" s="2">
        <f>Plan1!$C$23</f>
        <v>44.285714285714285</v>
      </c>
      <c r="L81">
        <f>7</f>
        <v>7</v>
      </c>
    </row>
    <row r="82" spans="1:12" ht="12.75">
      <c r="A82">
        <v>11</v>
      </c>
      <c r="B82" s="2">
        <f>Plan1!$C$7/A82</f>
        <v>164.86363636363637</v>
      </c>
      <c r="C82" s="1">
        <f>A82*Plan1!$C$2/Plan1!$C$7</f>
        <v>1.8803418803418803</v>
      </c>
      <c r="D82" s="2">
        <f>Plan1!$N$38*B82</f>
        <v>329.72727272727275</v>
      </c>
      <c r="E82" s="1">
        <f>A82*Plan1!$C$2/Plan1!$C$7/Plan1!$N$38</f>
        <v>0.9401709401709402</v>
      </c>
      <c r="F82" s="2">
        <f>B82*Plan1!$N$39</f>
        <v>461.6181818181818</v>
      </c>
      <c r="G82" s="1">
        <f>A82*Plan1!$C$2/Plan1!$C$7/Plan1!$N$39</f>
        <v>0.6715506715506716</v>
      </c>
      <c r="H82" s="2">
        <f>Plan1!$C$20</f>
        <v>641.6999999999999</v>
      </c>
      <c r="I82">
        <f>Plan1!$C$21</f>
        <v>341</v>
      </c>
      <c r="J82">
        <f>Plan1!$C$22</f>
        <v>62</v>
      </c>
      <c r="K82" s="2">
        <f>Plan1!$C$23</f>
        <v>44.285714285714285</v>
      </c>
      <c r="L82">
        <f>7</f>
        <v>7</v>
      </c>
    </row>
    <row r="83" spans="1:12" ht="12.75">
      <c r="A83">
        <v>10.5</v>
      </c>
      <c r="B83" s="2">
        <f>Plan1!$C$7/A83</f>
        <v>172.71428571428572</v>
      </c>
      <c r="C83" s="1">
        <f>A83*Plan1!$C$2/Plan1!$C$7</f>
        <v>1.794871794871795</v>
      </c>
      <c r="D83" s="2">
        <f>Plan1!$N$38*B83</f>
        <v>345.42857142857144</v>
      </c>
      <c r="E83" s="1">
        <f>A83*Plan1!$C$2/Plan1!$C$7/Plan1!$N$38</f>
        <v>0.8974358974358975</v>
      </c>
      <c r="F83" s="2">
        <f>B83*Plan1!$N$39</f>
        <v>483.59999999999997</v>
      </c>
      <c r="G83" s="1">
        <f>A83*Plan1!$C$2/Plan1!$C$7/Plan1!$N$39</f>
        <v>0.6410256410256411</v>
      </c>
      <c r="H83" s="2">
        <f>Plan1!$C$20</f>
        <v>641.6999999999999</v>
      </c>
      <c r="I83">
        <f>Plan1!$C$21</f>
        <v>341</v>
      </c>
      <c r="J83">
        <f>Plan1!$C$22</f>
        <v>62</v>
      </c>
      <c r="K83" s="2">
        <f>Plan1!$C$23</f>
        <v>44.285714285714285</v>
      </c>
      <c r="L83">
        <f>7</f>
        <v>7</v>
      </c>
    </row>
    <row r="84" spans="1:12" ht="12.75">
      <c r="A84">
        <v>10</v>
      </c>
      <c r="B84" s="2">
        <f>Plan1!$C$7/A84</f>
        <v>181.35</v>
      </c>
      <c r="C84" s="1">
        <f>A84*Plan1!$C$2/Plan1!$C$7</f>
        <v>1.7094017094017093</v>
      </c>
      <c r="D84" s="2">
        <f>Plan1!$N$38*B84</f>
        <v>362.7</v>
      </c>
      <c r="E84" s="1">
        <f>A84*Plan1!$C$2/Plan1!$C$7/Plan1!$N$38</f>
        <v>0.8547008547008547</v>
      </c>
      <c r="F84" s="2">
        <f>B84*Plan1!$N$39</f>
        <v>507.78</v>
      </c>
      <c r="G84" s="1">
        <f>A84*Plan1!$C$2/Plan1!$C$7/Plan1!$N$39</f>
        <v>0.6105006105006106</v>
      </c>
      <c r="H84" s="2">
        <f>Plan1!$C$20</f>
        <v>641.6999999999999</v>
      </c>
      <c r="I84">
        <f>Plan1!$C$21</f>
        <v>341</v>
      </c>
      <c r="J84">
        <f>Plan1!$C$22</f>
        <v>62</v>
      </c>
      <c r="K84" s="2">
        <f>Plan1!$C$23</f>
        <v>44.285714285714285</v>
      </c>
      <c r="L84">
        <f>7</f>
        <v>7</v>
      </c>
    </row>
    <row r="85" spans="1:12" ht="12.75">
      <c r="A85">
        <v>9.5</v>
      </c>
      <c r="B85" s="2">
        <f>Plan1!$C$7/A85</f>
        <v>190.89473684210526</v>
      </c>
      <c r="C85" s="1">
        <f>A85*Plan1!$C$2/Plan1!$C$7</f>
        <v>1.623931623931624</v>
      </c>
      <c r="D85" s="2">
        <f>Plan1!$N$38*B85</f>
        <v>381.7894736842105</v>
      </c>
      <c r="E85" s="1">
        <f>A85*Plan1!$C$2/Plan1!$C$7/Plan1!$N$38</f>
        <v>0.811965811965812</v>
      </c>
      <c r="F85" s="2">
        <f>B85*Plan1!$N$39</f>
        <v>534.5052631578947</v>
      </c>
      <c r="G85" s="1">
        <f>A85*Plan1!$C$2/Plan1!$C$7/Plan1!$N$39</f>
        <v>0.57997557997558</v>
      </c>
      <c r="H85" s="2">
        <f>Plan1!$C$20</f>
        <v>641.6999999999999</v>
      </c>
      <c r="I85">
        <f>Plan1!$C$21</f>
        <v>341</v>
      </c>
      <c r="J85">
        <f>Plan1!$C$22</f>
        <v>62</v>
      </c>
      <c r="K85" s="2">
        <f>Plan1!$C$23</f>
        <v>44.285714285714285</v>
      </c>
      <c r="L85">
        <f>7</f>
        <v>7</v>
      </c>
    </row>
    <row r="86" spans="1:12" ht="12.75">
      <c r="A86">
        <v>9</v>
      </c>
      <c r="B86" s="2">
        <f>Plan1!$C$7/A86</f>
        <v>201.5</v>
      </c>
      <c r="C86" s="1">
        <f>A86*Plan1!$C$2/Plan1!$C$7</f>
        <v>1.5384615384615385</v>
      </c>
      <c r="D86" s="2">
        <f>Plan1!$N$38*B86</f>
        <v>403</v>
      </c>
      <c r="E86" s="1">
        <f>A86*Plan1!$C$2/Plan1!$C$7/Plan1!$N$38</f>
        <v>0.7692307692307693</v>
      </c>
      <c r="F86" s="2">
        <f>B86*Plan1!$N$39</f>
        <v>564.1999999999999</v>
      </c>
      <c r="G86" s="1">
        <f>A86*Plan1!$C$2/Plan1!$C$7/Plan1!$N$39</f>
        <v>0.5494505494505495</v>
      </c>
      <c r="H86" s="2">
        <f>Plan1!$C$20</f>
        <v>641.6999999999999</v>
      </c>
      <c r="I86">
        <f>Plan1!$C$21</f>
        <v>341</v>
      </c>
      <c r="J86">
        <f>Plan1!$C$22</f>
        <v>62</v>
      </c>
      <c r="K86" s="2">
        <f>Plan1!$C$23</f>
        <v>44.285714285714285</v>
      </c>
      <c r="L86">
        <f>7</f>
        <v>7</v>
      </c>
    </row>
    <row r="87" spans="1:12" ht="12.75">
      <c r="A87">
        <v>8.5</v>
      </c>
      <c r="B87" s="2">
        <f>Plan1!$C$7/A87</f>
        <v>213.35294117647058</v>
      </c>
      <c r="C87" s="1">
        <f>A87*Plan1!$C$2/Plan1!$C$7</f>
        <v>1.452991452991453</v>
      </c>
      <c r="D87" s="2">
        <f>Plan1!$N$38*B87</f>
        <v>426.70588235294116</v>
      </c>
      <c r="E87" s="1">
        <f>A87*Plan1!$C$2/Plan1!$C$7/Plan1!$N$38</f>
        <v>0.7264957264957265</v>
      </c>
      <c r="F87" s="2">
        <f>B87*Plan1!$N$39</f>
        <v>597.3882352941176</v>
      </c>
      <c r="G87" s="1">
        <f>A87*Plan1!$C$2/Plan1!$C$7/Plan1!$N$39</f>
        <v>0.518925518925519</v>
      </c>
      <c r="H87" s="2">
        <f>Plan1!$C$20</f>
        <v>641.6999999999999</v>
      </c>
      <c r="I87">
        <f>Plan1!$C$21</f>
        <v>341</v>
      </c>
      <c r="J87">
        <f>Plan1!$C$22</f>
        <v>62</v>
      </c>
      <c r="K87" s="2">
        <f>Plan1!$C$23</f>
        <v>44.285714285714285</v>
      </c>
      <c r="L87">
        <f>7</f>
        <v>7</v>
      </c>
    </row>
    <row r="88" spans="1:12" ht="12.75">
      <c r="A88">
        <v>8</v>
      </c>
      <c r="B88" s="2">
        <f>Plan1!$C$7/A88</f>
        <v>226.6875</v>
      </c>
      <c r="C88" s="1">
        <f>A88*Plan1!$C$2/Plan1!$C$7</f>
        <v>1.3675213675213675</v>
      </c>
      <c r="D88" s="2">
        <f>Plan1!$N$38*B88</f>
        <v>453.375</v>
      </c>
      <c r="E88" s="1">
        <f>A88*Plan1!$C$2/Plan1!$C$7/Plan1!$N$38</f>
        <v>0.6837606837606838</v>
      </c>
      <c r="F88" s="2">
        <f>B88*Plan1!$N$39</f>
        <v>634.7249999999999</v>
      </c>
      <c r="G88" s="1">
        <f>A88*Plan1!$C$2/Plan1!$C$7/Plan1!$N$39</f>
        <v>0.48840048840048844</v>
      </c>
      <c r="H88" s="2">
        <f>Plan1!$C$20</f>
        <v>641.6999999999999</v>
      </c>
      <c r="I88">
        <f>Plan1!$C$21</f>
        <v>341</v>
      </c>
      <c r="J88">
        <f>Plan1!$C$22</f>
        <v>62</v>
      </c>
      <c r="K88" s="2">
        <f>Plan1!$C$23</f>
        <v>44.285714285714285</v>
      </c>
      <c r="L88">
        <f>7</f>
        <v>7</v>
      </c>
    </row>
    <row r="89" spans="1:12" ht="12.75">
      <c r="A89">
        <v>7.5</v>
      </c>
      <c r="B89" s="2">
        <f>Plan1!$C$7/A89</f>
        <v>241.8</v>
      </c>
      <c r="C89" s="1">
        <f>A89*Plan1!$C$2/Plan1!$C$7</f>
        <v>1.2820512820512822</v>
      </c>
      <c r="D89" s="2">
        <f>Plan1!$N$38*B89</f>
        <v>483.6</v>
      </c>
      <c r="E89" s="1">
        <f>A89*Plan1!$C$2/Plan1!$C$7/Plan1!$N$38</f>
        <v>0.6410256410256411</v>
      </c>
      <c r="F89" s="2">
        <f>B89*Plan1!$N$39</f>
        <v>677.04</v>
      </c>
      <c r="G89" s="1">
        <f>A89*Plan1!$C$2/Plan1!$C$7/Plan1!$N$39</f>
        <v>0.45787545787545797</v>
      </c>
      <c r="H89" s="2">
        <f>Plan1!$C$20</f>
        <v>641.6999999999999</v>
      </c>
      <c r="I89">
        <f>Plan1!$C$21</f>
        <v>341</v>
      </c>
      <c r="J89">
        <f>Plan1!$C$22</f>
        <v>62</v>
      </c>
      <c r="K89" s="2">
        <f>Plan1!$C$23</f>
        <v>44.285714285714285</v>
      </c>
      <c r="L89">
        <f>7</f>
        <v>7</v>
      </c>
    </row>
    <row r="90" spans="1:12" ht="12.75">
      <c r="A90">
        <v>7</v>
      </c>
      <c r="B90" s="2">
        <f>Plan1!$C$7/A90</f>
        <v>259.07142857142856</v>
      </c>
      <c r="C90" s="1">
        <f>A90*Plan1!$C$2/Plan1!$C$7</f>
        <v>1.1965811965811965</v>
      </c>
      <c r="D90" s="2">
        <f>Plan1!$N$38*B90</f>
        <v>518.1428571428571</v>
      </c>
      <c r="E90" s="1">
        <f>A90*Plan1!$C$2/Plan1!$C$7/Plan1!$N$38</f>
        <v>0.5982905982905983</v>
      </c>
      <c r="F90" s="2">
        <f>B90*Plan1!$N$39</f>
        <v>725.3999999999999</v>
      </c>
      <c r="G90" s="1">
        <f>A90*Plan1!$C$2/Plan1!$C$7/Plan1!$N$39</f>
        <v>0.4273504273504274</v>
      </c>
      <c r="H90" s="2">
        <f>Plan1!$C$20</f>
        <v>641.6999999999999</v>
      </c>
      <c r="I90">
        <f>Plan1!$C$21</f>
        <v>341</v>
      </c>
      <c r="J90">
        <f>Plan1!$C$22</f>
        <v>62</v>
      </c>
      <c r="K90" s="2">
        <f>Plan1!$C$23</f>
        <v>44.285714285714285</v>
      </c>
      <c r="L90">
        <f>7</f>
        <v>7</v>
      </c>
    </row>
    <row r="91" spans="1:12" ht="12.75">
      <c r="A91">
        <v>6.5</v>
      </c>
      <c r="B91" s="2">
        <f>Plan1!$C$7/A91</f>
        <v>279</v>
      </c>
      <c r="C91" s="1">
        <f>A91*Plan1!$C$2/Plan1!$C$7</f>
        <v>1.1111111111111112</v>
      </c>
      <c r="D91" s="2">
        <f>Plan1!$N$38*B91</f>
        <v>558</v>
      </c>
      <c r="E91" s="1">
        <f>A91*Plan1!$C$2/Plan1!$C$7/Plan1!$N$38</f>
        <v>0.5555555555555556</v>
      </c>
      <c r="F91" s="2">
        <f>B91*Plan1!$N$39</f>
        <v>781.1999999999999</v>
      </c>
      <c r="G91" s="1">
        <f>A91*Plan1!$C$2/Plan1!$C$7/Plan1!$N$39</f>
        <v>0.39682539682539686</v>
      </c>
      <c r="H91" s="2">
        <f>Plan1!$C$20</f>
        <v>641.6999999999999</v>
      </c>
      <c r="I91">
        <f>Plan1!$C$21</f>
        <v>341</v>
      </c>
      <c r="J91">
        <f>Plan1!$C$22</f>
        <v>62</v>
      </c>
      <c r="K91" s="2">
        <f>Plan1!$C$23</f>
        <v>44.285714285714285</v>
      </c>
      <c r="L91">
        <f>7</f>
        <v>7</v>
      </c>
    </row>
    <row r="92" spans="1:12" ht="12.75">
      <c r="A92">
        <v>6</v>
      </c>
      <c r="B92" s="2">
        <f>Plan1!$C$7/A92</f>
        <v>302.25</v>
      </c>
      <c r="C92" s="1">
        <f>A92*Plan1!$C$2/Plan1!$C$7</f>
        <v>1.0256410256410255</v>
      </c>
      <c r="D92" s="2">
        <f>Plan1!$N$38*B92</f>
        <v>604.5</v>
      </c>
      <c r="E92" s="1">
        <f>A92*Plan1!$C$2/Plan1!$C$7/Plan1!$N$38</f>
        <v>0.5128205128205128</v>
      </c>
      <c r="F92" s="2">
        <f>B92*Plan1!$N$39</f>
        <v>846.3</v>
      </c>
      <c r="G92" s="1">
        <f>A92*Plan1!$C$2/Plan1!$C$7/Plan1!$N$39</f>
        <v>0.3663003663003663</v>
      </c>
      <c r="H92" s="2">
        <f>Plan1!$C$20</f>
        <v>641.6999999999999</v>
      </c>
      <c r="I92">
        <f>Plan1!$C$21</f>
        <v>341</v>
      </c>
      <c r="J92">
        <f>Plan1!$C$22</f>
        <v>62</v>
      </c>
      <c r="K92" s="2">
        <f>Plan1!$C$23</f>
        <v>44.285714285714285</v>
      </c>
      <c r="L92">
        <f>7</f>
        <v>7</v>
      </c>
    </row>
    <row r="93" spans="1:12" ht="12.75">
      <c r="A93">
        <v>5.5</v>
      </c>
      <c r="B93" s="2">
        <f>Plan1!$C$7/A93</f>
        <v>329.72727272727275</v>
      </c>
      <c r="C93" s="1">
        <f>A93*Plan1!$C$2/Plan1!$C$7</f>
        <v>0.9401709401709402</v>
      </c>
      <c r="D93" s="2">
        <f>Plan1!$N$38*B93</f>
        <v>659.4545454545455</v>
      </c>
      <c r="E93" s="1">
        <f>A93*Plan1!$C$2/Plan1!$C$7/Plan1!$N$38</f>
        <v>0.4700854700854701</v>
      </c>
      <c r="F93" s="2">
        <f>B93*Plan1!$N$39</f>
        <v>923.2363636363636</v>
      </c>
      <c r="G93" s="1">
        <f>A93*Plan1!$C$2/Plan1!$C$7/Plan1!$N$39</f>
        <v>0.3357753357753358</v>
      </c>
      <c r="H93" s="2">
        <f>Plan1!$C$20</f>
        <v>641.6999999999999</v>
      </c>
      <c r="I93">
        <f>Plan1!$C$21</f>
        <v>341</v>
      </c>
      <c r="J93">
        <f>Plan1!$C$22</f>
        <v>62</v>
      </c>
      <c r="K93" s="2">
        <f>Plan1!$C$23</f>
        <v>44.285714285714285</v>
      </c>
      <c r="L93">
        <f>7</f>
        <v>7</v>
      </c>
    </row>
    <row r="94" spans="1:12" ht="12.75">
      <c r="A94">
        <v>5</v>
      </c>
      <c r="B94" s="2">
        <f>Plan1!$C$7/A94</f>
        <v>362.7</v>
      </c>
      <c r="C94" s="1">
        <f>A94*Plan1!$C$2/Plan1!$C$7</f>
        <v>0.8547008547008547</v>
      </c>
      <c r="D94" s="2">
        <f>Plan1!$N$38*B94</f>
        <v>725.4</v>
      </c>
      <c r="E94" s="1">
        <f>A94*Plan1!$C$2/Plan1!$C$7/Plan1!$N$38</f>
        <v>0.42735042735042733</v>
      </c>
      <c r="F94" s="2">
        <f>B94*Plan1!$N$39</f>
        <v>1015.56</v>
      </c>
      <c r="G94" s="1">
        <f>A94*Plan1!$C$2/Plan1!$C$7/Plan1!$N$39</f>
        <v>0.3052503052503053</v>
      </c>
      <c r="H94" s="2">
        <f>Plan1!$C$20</f>
        <v>641.6999999999999</v>
      </c>
      <c r="I94">
        <f>Plan1!$C$21</f>
        <v>341</v>
      </c>
      <c r="J94">
        <f>Plan1!$C$22</f>
        <v>62</v>
      </c>
      <c r="K94" s="2">
        <f>Plan1!$C$23</f>
        <v>44.285714285714285</v>
      </c>
      <c r="L94">
        <f>7</f>
        <v>7</v>
      </c>
    </row>
    <row r="95" spans="1:12" ht="12.75">
      <c r="A95">
        <v>4.5</v>
      </c>
      <c r="B95" s="2">
        <f>Plan1!$C$7/A95</f>
        <v>403</v>
      </c>
      <c r="C95" s="1">
        <f>A95*Plan1!$C$2/Plan1!$C$7</f>
        <v>0.7692307692307693</v>
      </c>
      <c r="D95" s="2">
        <f>Plan1!$N$38*B95</f>
        <v>806</v>
      </c>
      <c r="E95" s="1">
        <f>A95*Plan1!$C$2/Plan1!$C$7/Plan1!$N$38</f>
        <v>0.38461538461538464</v>
      </c>
      <c r="F95" s="2">
        <f>B95*Plan1!$N$39</f>
        <v>1128.3999999999999</v>
      </c>
      <c r="G95" s="1">
        <f>A95*Plan1!$C$2/Plan1!$C$7/Plan1!$N$39</f>
        <v>0.27472527472527475</v>
      </c>
      <c r="H95" s="2">
        <f>Plan1!$C$20</f>
        <v>641.6999999999999</v>
      </c>
      <c r="I95">
        <f>Plan1!$C$21</f>
        <v>341</v>
      </c>
      <c r="J95">
        <f>Plan1!$C$22</f>
        <v>62</v>
      </c>
      <c r="K95" s="2">
        <f>Plan1!$C$23</f>
        <v>44.285714285714285</v>
      </c>
      <c r="L95">
        <f>7</f>
        <v>7</v>
      </c>
    </row>
    <row r="96" spans="1:12" ht="12.75">
      <c r="A96">
        <v>4</v>
      </c>
      <c r="B96" s="2">
        <f>Plan1!$C$7/A96</f>
        <v>453.375</v>
      </c>
      <c r="C96" s="1">
        <f>A96*Plan1!$C$2/Plan1!$C$7</f>
        <v>0.6837606837606838</v>
      </c>
      <c r="D96" s="2">
        <f>Plan1!$N$38*B96</f>
        <v>906.75</v>
      </c>
      <c r="E96" s="1">
        <f>A96*Plan1!$C$2/Plan1!$C$7/Plan1!$N$38</f>
        <v>0.3418803418803419</v>
      </c>
      <c r="F96" s="2">
        <f>B96*Plan1!$N$39</f>
        <v>1269.4499999999998</v>
      </c>
      <c r="G96" s="1">
        <f>A96*Plan1!$C$2/Plan1!$C$7/Plan1!$N$39</f>
        <v>0.24420024420024422</v>
      </c>
      <c r="H96" s="2">
        <f>Plan1!$C$20</f>
        <v>641.6999999999999</v>
      </c>
      <c r="I96">
        <f>Plan1!$C$21</f>
        <v>341</v>
      </c>
      <c r="J96">
        <f>Plan1!$C$22</f>
        <v>62</v>
      </c>
      <c r="K96" s="2">
        <f>Plan1!$C$23</f>
        <v>44.285714285714285</v>
      </c>
      <c r="L96">
        <f>7</f>
        <v>7</v>
      </c>
    </row>
    <row r="97" spans="1:12" ht="12.75">
      <c r="A97">
        <v>3.5</v>
      </c>
      <c r="B97" s="2">
        <f>Plan1!$C$7/A97</f>
        <v>518.1428571428571</v>
      </c>
      <c r="C97" s="1">
        <f>A97*Plan1!$C$2/Plan1!$C$7</f>
        <v>0.5982905982905983</v>
      </c>
      <c r="D97" s="2">
        <f>Plan1!$N$38*B97</f>
        <v>1036.2857142857142</v>
      </c>
      <c r="E97" s="1">
        <f>A97*Plan1!$C$2/Plan1!$C$7/Plan1!$N$38</f>
        <v>0.29914529914529914</v>
      </c>
      <c r="F97" s="2">
        <f>B97*Plan1!$N$39</f>
        <v>1450.7999999999997</v>
      </c>
      <c r="G97" s="1">
        <f>A97*Plan1!$C$2/Plan1!$C$7/Plan1!$N$39</f>
        <v>0.2136752136752137</v>
      </c>
      <c r="H97" s="2">
        <f>Plan1!$C$20</f>
        <v>641.6999999999999</v>
      </c>
      <c r="I97">
        <f>Plan1!$C$21</f>
        <v>341</v>
      </c>
      <c r="J97">
        <f>Plan1!$C$22</f>
        <v>62</v>
      </c>
      <c r="K97" s="2">
        <f>Plan1!$C$23</f>
        <v>44.285714285714285</v>
      </c>
      <c r="L97">
        <f>7</f>
        <v>7</v>
      </c>
    </row>
    <row r="98" spans="1:12" ht="12.75">
      <c r="A98">
        <v>3</v>
      </c>
      <c r="B98" s="2">
        <f>Plan1!$C$7/A98</f>
        <v>604.5</v>
      </c>
      <c r="C98" s="1">
        <f>A98*Plan1!$C$2/Plan1!$C$7</f>
        <v>0.5128205128205128</v>
      </c>
      <c r="D98" s="2">
        <f>Plan1!$N$38*B98</f>
        <v>1209</v>
      </c>
      <c r="E98" s="1">
        <f>A98*Plan1!$C$2/Plan1!$C$7/Plan1!$N$38</f>
        <v>0.2564102564102564</v>
      </c>
      <c r="F98" s="2">
        <f>B98*Plan1!$N$39</f>
        <v>1692.6</v>
      </c>
      <c r="G98" s="1">
        <f>A98*Plan1!$C$2/Plan1!$C$7/Plan1!$N$39</f>
        <v>0.18315018315018314</v>
      </c>
      <c r="H98" s="2">
        <f>Plan1!$C$20</f>
        <v>641.6999999999999</v>
      </c>
      <c r="I98">
        <f>Plan1!$C$21</f>
        <v>341</v>
      </c>
      <c r="J98">
        <f>Plan1!$C$22</f>
        <v>62</v>
      </c>
      <c r="K98" s="2">
        <f>Plan1!$C$23</f>
        <v>44.285714285714285</v>
      </c>
      <c r="L98">
        <f>7</f>
        <v>7</v>
      </c>
    </row>
    <row r="99" spans="1:12" ht="12.75">
      <c r="A99">
        <v>2.5</v>
      </c>
      <c r="B99" s="2">
        <f>Plan1!$C$7/A99</f>
        <v>725.4</v>
      </c>
      <c r="C99" s="1">
        <f>A99*Plan1!$C$2/Plan1!$C$7</f>
        <v>0.42735042735042733</v>
      </c>
      <c r="D99" s="2">
        <f>Plan1!$N$38*B99</f>
        <v>1450.8</v>
      </c>
      <c r="E99" s="1">
        <f>A99*Plan1!$C$2/Plan1!$C$7/Plan1!$N$38</f>
        <v>0.21367521367521367</v>
      </c>
      <c r="F99" s="2">
        <f>B99*Plan1!$N$39</f>
        <v>2031.12</v>
      </c>
      <c r="G99" s="1">
        <f>A99*Plan1!$C$2/Plan1!$C$7/Plan1!$N$39</f>
        <v>0.15262515262515264</v>
      </c>
      <c r="H99" s="2">
        <f>Plan1!$C$20</f>
        <v>641.6999999999999</v>
      </c>
      <c r="I99">
        <f>Plan1!$C$21</f>
        <v>341</v>
      </c>
      <c r="J99">
        <f>Plan1!$C$22</f>
        <v>62</v>
      </c>
      <c r="K99" s="2">
        <f>Plan1!$C$23</f>
        <v>44.285714285714285</v>
      </c>
      <c r="L99">
        <f>7</f>
        <v>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casa</cp:lastModifiedBy>
  <dcterms:created xsi:type="dcterms:W3CDTF">2003-03-08T22:49:38Z</dcterms:created>
  <dcterms:modified xsi:type="dcterms:W3CDTF">2016-02-06T12:54:17Z</dcterms:modified>
  <cp:category/>
  <cp:version/>
  <cp:contentType/>
  <cp:contentStatus/>
</cp:coreProperties>
</file>